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14.2017.RER - TF ENGENHARIA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AH9" i="3" l="1"/>
  <c r="I9" i="3"/>
  <c r="V9" i="3" l="1"/>
  <c r="G9" i="3"/>
  <c r="F12" i="3" s="1"/>
  <c r="G12" i="3"/>
  <c r="G4" i="4"/>
  <c r="H42" i="4"/>
  <c r="AF9" i="3"/>
  <c r="AE3" i="3"/>
  <c r="AA9" i="3"/>
  <c r="Z12" i="3" s="1"/>
  <c r="U12" i="3"/>
  <c r="F3" i="3"/>
  <c r="Z3" i="3"/>
  <c r="Q9" i="3"/>
  <c r="P12" i="3" s="1"/>
  <c r="L9" i="3"/>
  <c r="K12" i="3" s="1"/>
  <c r="H118" i="4"/>
  <c r="H116" i="4"/>
  <c r="H142" i="4"/>
  <c r="H141" i="4"/>
  <c r="H140" i="4"/>
  <c r="H138" i="4"/>
  <c r="H137" i="4"/>
  <c r="H136" i="4"/>
  <c r="H134" i="4"/>
  <c r="H133" i="4"/>
  <c r="H132" i="4"/>
  <c r="H130" i="4"/>
  <c r="H129" i="4"/>
  <c r="H128" i="4"/>
  <c r="H126" i="4"/>
  <c r="H125" i="4"/>
  <c r="H124" i="4"/>
  <c r="H122" i="4"/>
  <c r="H121" i="4"/>
  <c r="H120" i="4"/>
  <c r="H117" i="4"/>
  <c r="H114" i="4"/>
  <c r="H113" i="4"/>
  <c r="H112" i="4"/>
  <c r="H78" i="4"/>
  <c r="H106" i="4"/>
  <c r="H105" i="4"/>
  <c r="H104" i="4"/>
  <c r="H102" i="4"/>
  <c r="H101" i="4"/>
  <c r="H100" i="4"/>
  <c r="H98" i="4"/>
  <c r="H97" i="4"/>
  <c r="H96" i="4"/>
  <c r="H94" i="4"/>
  <c r="H93" i="4"/>
  <c r="H92" i="4"/>
  <c r="H90" i="4"/>
  <c r="H89" i="4"/>
  <c r="H88" i="4"/>
  <c r="H86" i="4"/>
  <c r="H85" i="4"/>
  <c r="H84" i="4"/>
  <c r="H82" i="4"/>
  <c r="H81" i="4"/>
  <c r="H80" i="4"/>
  <c r="H77" i="4"/>
  <c r="H76" i="4"/>
  <c r="I46" i="4"/>
  <c r="I40" i="4"/>
  <c r="H41" i="4"/>
  <c r="H44" i="4"/>
  <c r="H45" i="4"/>
  <c r="H46" i="4"/>
  <c r="H48" i="4"/>
  <c r="H49" i="4"/>
  <c r="H50" i="4"/>
  <c r="H52" i="4"/>
  <c r="H53" i="4"/>
  <c r="H54" i="4"/>
  <c r="H56" i="4"/>
  <c r="H57" i="4"/>
  <c r="H58" i="4"/>
  <c r="H60" i="4"/>
  <c r="H61" i="4"/>
  <c r="H62" i="4"/>
  <c r="H64" i="4"/>
  <c r="H65" i="4"/>
  <c r="H66" i="4"/>
  <c r="H68" i="4"/>
  <c r="H69" i="4"/>
  <c r="H70" i="4"/>
  <c r="H40" i="4"/>
  <c r="B2" i="4"/>
  <c r="G142" i="4"/>
  <c r="G141" i="4"/>
  <c r="G140" i="4"/>
  <c r="G138" i="4"/>
  <c r="G137" i="4"/>
  <c r="G136" i="4"/>
  <c r="G134" i="4"/>
  <c r="G133" i="4"/>
  <c r="G132" i="4"/>
  <c r="G130" i="4"/>
  <c r="G129" i="4"/>
  <c r="G128" i="4"/>
  <c r="G126" i="4"/>
  <c r="G125" i="4"/>
  <c r="G124" i="4"/>
  <c r="G122" i="4"/>
  <c r="G121" i="4"/>
  <c r="G120" i="4"/>
  <c r="G118" i="4"/>
  <c r="G117" i="4"/>
  <c r="G116" i="4"/>
  <c r="G114" i="4"/>
  <c r="G113" i="4"/>
  <c r="G112" i="4"/>
  <c r="G106" i="4"/>
  <c r="I142" i="4" s="1"/>
  <c r="G105" i="4"/>
  <c r="G104" i="4"/>
  <c r="G102" i="4"/>
  <c r="I138" i="4" s="1"/>
  <c r="G101" i="4"/>
  <c r="G100" i="4"/>
  <c r="G98" i="4"/>
  <c r="G97" i="4"/>
  <c r="G96" i="4"/>
  <c r="G94" i="4"/>
  <c r="I130" i="4" s="1"/>
  <c r="G93" i="4"/>
  <c r="I93" i="4" s="1"/>
  <c r="G92" i="4"/>
  <c r="G90" i="4"/>
  <c r="I126" i="4" s="1"/>
  <c r="G89" i="4"/>
  <c r="G88" i="4"/>
  <c r="G86" i="4"/>
  <c r="I122" i="4" s="1"/>
  <c r="G85" i="4"/>
  <c r="I121" i="4" s="1"/>
  <c r="G84" i="4"/>
  <c r="G82" i="4"/>
  <c r="I118" i="4" s="1"/>
  <c r="G81" i="4"/>
  <c r="I81" i="4" s="1"/>
  <c r="G80" i="4"/>
  <c r="G78" i="4"/>
  <c r="I114" i="4" s="1"/>
  <c r="G77" i="4"/>
  <c r="I77" i="4" s="1"/>
  <c r="G76" i="4"/>
  <c r="I76" i="4" s="1"/>
  <c r="G70" i="4"/>
  <c r="I106" i="4" s="1"/>
  <c r="G69" i="4"/>
  <c r="G68" i="4"/>
  <c r="I104" i="4" s="1"/>
  <c r="G66" i="4"/>
  <c r="I66" i="4" s="1"/>
  <c r="G65" i="4"/>
  <c r="I101" i="4" s="1"/>
  <c r="G64" i="4"/>
  <c r="G62" i="4"/>
  <c r="I62" i="4" s="1"/>
  <c r="G61" i="4"/>
  <c r="I97" i="4" s="1"/>
  <c r="G60" i="4"/>
  <c r="I96" i="4" s="1"/>
  <c r="G58" i="4"/>
  <c r="G57" i="4"/>
  <c r="I57" i="4" s="1"/>
  <c r="G56" i="4"/>
  <c r="I92" i="4" s="1"/>
  <c r="G54" i="4"/>
  <c r="G53" i="4"/>
  <c r="G52" i="4"/>
  <c r="I88" i="4" s="1"/>
  <c r="G50" i="4"/>
  <c r="G49" i="4"/>
  <c r="I85" i="4" s="1"/>
  <c r="G48" i="4"/>
  <c r="G45" i="4"/>
  <c r="G44" i="4"/>
  <c r="I80" i="4" s="1"/>
  <c r="G41" i="4"/>
  <c r="I41" i="4" s="1"/>
  <c r="G40" i="4"/>
  <c r="G34" i="4"/>
  <c r="G33" i="4"/>
  <c r="I69" i="4" s="1"/>
  <c r="G32" i="4"/>
  <c r="I68" i="4" s="1"/>
  <c r="G30" i="4"/>
  <c r="G29" i="4"/>
  <c r="G28" i="4"/>
  <c r="I64" i="4" s="1"/>
  <c r="G26" i="4"/>
  <c r="G25" i="4"/>
  <c r="G24" i="4"/>
  <c r="G22" i="4"/>
  <c r="I58" i="4" s="1"/>
  <c r="G21" i="4"/>
  <c r="G20" i="4"/>
  <c r="G18" i="4"/>
  <c r="G17" i="4"/>
  <c r="I53" i="4" s="1"/>
  <c r="G16" i="4"/>
  <c r="G14" i="4"/>
  <c r="G13" i="4"/>
  <c r="G12" i="4"/>
  <c r="I48" i="4" s="1"/>
  <c r="G10" i="4"/>
  <c r="G9" i="4"/>
  <c r="G8" i="4"/>
  <c r="G6" i="4"/>
  <c r="I42" i="4" s="1"/>
  <c r="G5" i="4"/>
  <c r="AA12" i="3" l="1"/>
  <c r="V12" i="3"/>
  <c r="I113" i="4"/>
  <c r="I140" i="4"/>
  <c r="I45" i="4"/>
  <c r="I84" i="4"/>
  <c r="I89" i="4"/>
  <c r="I100" i="4"/>
  <c r="I105" i="4"/>
  <c r="I137" i="4"/>
  <c r="I120" i="4"/>
  <c r="I125" i="4"/>
  <c r="I136" i="4"/>
  <c r="I141" i="4"/>
  <c r="I78" i="4"/>
  <c r="I116" i="4"/>
  <c r="I132" i="4"/>
  <c r="I86" i="4"/>
  <c r="I128" i="4"/>
  <c r="I133" i="4"/>
  <c r="I117" i="4"/>
  <c r="I124" i="4"/>
  <c r="I129" i="4"/>
  <c r="I44" i="4"/>
  <c r="I49" i="4"/>
  <c r="I54" i="4"/>
  <c r="I60" i="4"/>
  <c r="I98" i="4"/>
  <c r="I52" i="4"/>
  <c r="I102" i="4"/>
  <c r="I50" i="4"/>
  <c r="I56" i="4"/>
  <c r="I61" i="4"/>
  <c r="I94" i="4"/>
  <c r="I65" i="4"/>
  <c r="G143" i="4"/>
  <c r="I112" i="4"/>
  <c r="I134" i="4"/>
  <c r="I90" i="4"/>
  <c r="H107" i="4"/>
  <c r="I82" i="4"/>
  <c r="H143" i="4"/>
  <c r="I70" i="4"/>
  <c r="H71" i="4"/>
  <c r="G35" i="4"/>
  <c r="G71" i="4"/>
  <c r="G107" i="4"/>
  <c r="I71" i="4" l="1"/>
  <c r="I143" i="4"/>
  <c r="N9" i="3"/>
  <c r="S9" i="3" s="1"/>
  <c r="I107" i="4"/>
  <c r="J143" i="4"/>
  <c r="X9" i="3" l="1"/>
  <c r="AC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<sst xmlns="http://schemas.openxmlformats.org/spreadsheetml/2006/main" count="509" uniqueCount="77">
  <si>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</si>
  <si>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</si>
  <si>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</si>
  <si>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</si>
  <si>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</si>
  <si>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</si>
  <si>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</si>
  <si>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</si>
  <si>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</si>
  <si>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</si>
  <si>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</si>
  <si>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</si>
  <si>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</si>
  <si>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</si>
  <si>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</si>
  <si>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</si>
  <si>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Reajuste</t>
  </si>
  <si>
    <t>ITEM</t>
  </si>
  <si>
    <t>TOTAL</t>
  </si>
  <si>
    <t>Alteração de Fiscal</t>
  </si>
  <si>
    <t>CONTRATO 14.2017.RER</t>
  </si>
  <si>
    <t>DESCRIÇÃO REITORIA</t>
  </si>
  <si>
    <t>UNID</t>
  </si>
  <si>
    <t>QUANT</t>
  </si>
  <si>
    <t>VALOR UNITÁRIO</t>
  </si>
  <si>
    <t>VALOR GLOBAL</t>
  </si>
  <si>
    <t>Visita Manutenção Preventiva</t>
  </si>
  <si>
    <t>Unid</t>
  </si>
  <si>
    <t>Visita Manutenção Corretiva</t>
  </si>
  <si>
    <t>Insumos</t>
  </si>
  <si>
    <t>Verba</t>
  </si>
  <si>
    <t>DESCRIÇÃO BETIM</t>
  </si>
  <si>
    <t>DESCRIÇÃO CONGONHAS</t>
  </si>
  <si>
    <t>DESCRIÇÃO CONS. LAFAIETE</t>
  </si>
  <si>
    <t>DESCRIÇÃO ITABIRITO</t>
  </si>
  <si>
    <t>DESCRIÇÃO PONTE NOVA</t>
  </si>
  <si>
    <t>DESCRIÇÃO RIBEIRÃO DAS NEVES</t>
  </si>
  <si>
    <t>DESCRIÇÃO SANTA LUZIA</t>
  </si>
  <si>
    <t>08/05/2017 a 07/05/2018</t>
  </si>
  <si>
    <t>ADITIVO 01/2017 - 02/10/2017</t>
  </si>
  <si>
    <t>Reequilíbrio</t>
  </si>
  <si>
    <t>TA 01/2017 - REEQUILÍBRIO - Vigência a partir de 02/10/2017</t>
  </si>
  <si>
    <t>Diferença Unitária</t>
  </si>
  <si>
    <t>Diferença Global</t>
  </si>
  <si>
    <t>ADITIVO 01/2018 - 05/03/2018</t>
  </si>
  <si>
    <t>23208.000842/2018-33</t>
  </si>
  <si>
    <t>ADITIVO Nº 03/2019 - 06/05/2019</t>
  </si>
  <si>
    <t>08/05/2019 a 07/05/2020</t>
  </si>
  <si>
    <t>08/05/2018 a 07/05/2019</t>
  </si>
  <si>
    <t>23208.001221/2019-92</t>
  </si>
  <si>
    <t>ADITIVO Nº 04/2019 - 09/07/2019</t>
  </si>
  <si>
    <t>23208.002256/2019-49</t>
  </si>
  <si>
    <t>23208.001101/2020-29</t>
  </si>
  <si>
    <t>ADITIVO Nº 05/2020 - 30/04/2020</t>
  </si>
  <si>
    <t>08/05/2020 a 07/05/2021</t>
  </si>
  <si>
    <t>PRIMEIRO APOSTILAMENTO - 13/06/2017</t>
  </si>
  <si>
    <t>Nomeação de Fiscal</t>
  </si>
  <si>
    <t>SEGUNDO APOSTILAMENTO - 22/08/2017</t>
  </si>
  <si>
    <t>APOSTILAMENTO 03/2019 - 12/08/2019</t>
  </si>
  <si>
    <t>23208.002945/2019-53</t>
  </si>
  <si>
    <t>TA 04/2019 - REEQUILÍBRIO - Vigência a partir de 08/05/2019</t>
  </si>
  <si>
    <t>3º APOSTILAMENTO - REAJUSTE - Vigência a partir de 12/08/2019</t>
  </si>
  <si>
    <t>1º</t>
  </si>
  <si>
    <t>ADITIVO 01/2017 - REEQUILÍBRIO</t>
  </si>
  <si>
    <t>Vigência a partir de 02/10/2017</t>
  </si>
  <si>
    <t>2º</t>
  </si>
  <si>
    <t>3º</t>
  </si>
  <si>
    <t>4º</t>
  </si>
  <si>
    <t>Parcela nº</t>
  </si>
  <si>
    <t>ADITIVO 01/2018 - PRORROGAÇÃO</t>
  </si>
  <si>
    <t>Valor Parcela</t>
  </si>
  <si>
    <t>ADITIVO 03/2019 - PRORROGAÇÃO</t>
  </si>
  <si>
    <t>ADITIVO 04/2019 - REEQUILÍBRIO</t>
  </si>
  <si>
    <t>Vigência a partir de 08/05/2019</t>
  </si>
  <si>
    <t>APOSTILAMENTO 03/2019 - REAJUSTE</t>
  </si>
  <si>
    <t>Vigência a partir de 12/08/2019</t>
  </si>
  <si>
    <t>ADITIVO 05/2020 -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</si>
</sst>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5" xfId="1" applyFont="1" applyBorder="1"/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L15" sqref="L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1"/>
      <c r="J3" s="81"/>
    </row>
    <row r="4" spans="2:10" x14ac:dyDescent="0.25">
      <c r="B4" s="22" t="s">
        <v>3</v>
      </c>
      <c r="C4" s="19"/>
      <c r="D4" s="23" t="s">
        <v>38</v>
      </c>
      <c r="E4" s="19">
        <v>539462.60000000009</v>
      </c>
      <c r="F4" s="20"/>
      <c r="G4" s="21"/>
      <c r="H4" s="23"/>
      <c r="I4" s="5"/>
    </row>
    <row r="5" spans="2:10" x14ac:dyDescent="0.25">
      <c r="B5" s="76" t="s">
        <v>55</v>
      </c>
      <c r="C5" s="19" t="s">
        <v>56</v>
      </c>
      <c r="D5" s="23"/>
      <c r="E5" s="19"/>
      <c r="F5" s="20"/>
      <c r="G5" s="21"/>
      <c r="H5" s="23"/>
      <c r="I5" s="5"/>
    </row>
    <row r="6" spans="2:10" x14ac:dyDescent="0.25">
      <c r="B6" s="76" t="s">
        <v>57</v>
      </c>
      <c r="C6" s="19" t="s">
        <v>19</v>
      </c>
      <c r="D6" s="23"/>
      <c r="E6" s="19"/>
      <c r="F6" s="20"/>
      <c r="G6" s="21"/>
      <c r="H6" s="23"/>
      <c r="I6" s="5"/>
    </row>
    <row r="7" spans="2:10" x14ac:dyDescent="0.25">
      <c r="B7" s="22" t="s">
        <v>39</v>
      </c>
      <c r="C7" s="19" t="s">
        <v>40</v>
      </c>
      <c r="D7" s="23"/>
      <c r="E7" s="19">
        <v>-29317</v>
      </c>
      <c r="F7" s="20"/>
      <c r="G7" s="21"/>
      <c r="H7" s="23"/>
      <c r="I7" s="5"/>
    </row>
    <row r="8" spans="2:10" x14ac:dyDescent="0.25">
      <c r="B8" s="22" t="s">
        <v>44</v>
      </c>
      <c r="C8" s="17" t="s">
        <v>10</v>
      </c>
      <c r="D8" s="18" t="s">
        <v>48</v>
      </c>
      <c r="E8" s="19"/>
      <c r="F8" s="20"/>
      <c r="G8" s="21"/>
      <c r="H8" s="18" t="s">
        <v>45</v>
      </c>
      <c r="I8" s="5"/>
    </row>
    <row r="9" spans="2:10" x14ac:dyDescent="0.25">
      <c r="B9" s="22" t="s">
        <v>46</v>
      </c>
      <c r="C9" s="17" t="s">
        <v>10</v>
      </c>
      <c r="D9" s="18" t="s">
        <v>47</v>
      </c>
      <c r="E9" s="19"/>
      <c r="F9" s="20"/>
      <c r="G9" s="21"/>
      <c r="H9" s="18" t="s">
        <v>49</v>
      </c>
      <c r="I9" s="5"/>
    </row>
    <row r="10" spans="2:10" x14ac:dyDescent="0.25">
      <c r="B10" s="22" t="s">
        <v>50</v>
      </c>
      <c r="C10" s="17" t="s">
        <v>40</v>
      </c>
      <c r="D10" s="18"/>
      <c r="E10" s="19">
        <v>7828.7400000000052</v>
      </c>
      <c r="F10" s="20"/>
      <c r="G10" s="21"/>
      <c r="H10" s="18" t="s">
        <v>51</v>
      </c>
      <c r="I10" s="5"/>
    </row>
    <row r="11" spans="2:10" x14ac:dyDescent="0.25">
      <c r="B11" s="76" t="s">
        <v>58</v>
      </c>
      <c r="C11" s="17" t="s">
        <v>16</v>
      </c>
      <c r="D11" s="18"/>
      <c r="E11" s="19">
        <v>11419.200000000006</v>
      </c>
      <c r="F11" s="20"/>
      <c r="G11" s="21"/>
      <c r="H11" s="18" t="s">
        <v>59</v>
      </c>
      <c r="I11" s="5"/>
    </row>
    <row r="12" spans="2:10" x14ac:dyDescent="0.25">
      <c r="B12" s="22" t="s">
        <v>53</v>
      </c>
      <c r="C12" s="19" t="s">
        <v>10</v>
      </c>
      <c r="D12" s="18" t="s">
        <v>54</v>
      </c>
      <c r="E12" s="19"/>
      <c r="F12" s="20"/>
      <c r="G12" s="21"/>
      <c r="H12" s="18" t="s">
        <v>52</v>
      </c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2" t="s">
        <v>11</v>
      </c>
      <c r="C28" s="83"/>
      <c r="D28" s="84"/>
      <c r="E28" s="26">
        <f>SUM(E4:E27)</f>
        <v>529393.54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4"/>
  <sheetViews>
    <sheetView showGridLines="0" topLeftCell="A133" zoomScale="110" zoomScaleNormal="110" workbookViewId="0">
      <selection activeCell="J66" sqref="J66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7" x14ac:dyDescent="0.25">
      <c r="B2" s="85" t="str">
        <f>'Resumo do Contrato'!B3</f>
        <v>CONTRATO 14.2017.RER</v>
      </c>
      <c r="C2" s="85"/>
      <c r="D2" s="85"/>
      <c r="E2" s="85"/>
      <c r="F2" s="85"/>
      <c r="G2" s="85"/>
    </row>
    <row r="3" spans="2:7" x14ac:dyDescent="0.25">
      <c r="B3" s="59" t="s">
        <v>17</v>
      </c>
      <c r="C3" s="59" t="s">
        <v>21</v>
      </c>
      <c r="D3" s="59" t="s">
        <v>22</v>
      </c>
      <c r="E3" s="59" t="s">
        <v>23</v>
      </c>
      <c r="F3" s="59" t="s">
        <v>24</v>
      </c>
      <c r="G3" s="59" t="s">
        <v>25</v>
      </c>
    </row>
    <row r="4" spans="2:7" x14ac:dyDescent="0.25">
      <c r="B4" s="60">
        <v>1</v>
      </c>
      <c r="C4" s="60" t="s">
        <v>26</v>
      </c>
      <c r="D4" s="60" t="s">
        <v>27</v>
      </c>
      <c r="E4" s="60">
        <v>12</v>
      </c>
      <c r="F4" s="61">
        <v>538.46</v>
      </c>
      <c r="G4" s="61">
        <f>E4*F4</f>
        <v>6461.52</v>
      </c>
    </row>
    <row r="5" spans="2:7" x14ac:dyDescent="0.25">
      <c r="B5" s="60">
        <v>2</v>
      </c>
      <c r="C5" s="60" t="s">
        <v>28</v>
      </c>
      <c r="D5" s="60" t="s">
        <v>27</v>
      </c>
      <c r="E5" s="60">
        <v>12</v>
      </c>
      <c r="F5" s="61">
        <v>1444.19</v>
      </c>
      <c r="G5" s="61">
        <f t="shared" ref="G5:G6" si="0">E5*F5</f>
        <v>17330.28</v>
      </c>
    </row>
    <row r="6" spans="2:7" x14ac:dyDescent="0.25">
      <c r="B6" s="60">
        <v>3</v>
      </c>
      <c r="C6" s="60" t="s">
        <v>29</v>
      </c>
      <c r="D6" s="60" t="s">
        <v>30</v>
      </c>
      <c r="E6" s="60">
        <v>1</v>
      </c>
      <c r="F6" s="61">
        <v>66000</v>
      </c>
      <c r="G6" s="61">
        <f t="shared" si="0"/>
        <v>66000</v>
      </c>
    </row>
    <row r="7" spans="2:7" x14ac:dyDescent="0.25">
      <c r="B7" s="59" t="s">
        <v>17</v>
      </c>
      <c r="C7" s="59" t="s">
        <v>31</v>
      </c>
      <c r="D7" s="59" t="s">
        <v>22</v>
      </c>
      <c r="E7" s="59" t="s">
        <v>23</v>
      </c>
      <c r="F7" s="59" t="s">
        <v>24</v>
      </c>
      <c r="G7" s="59" t="s">
        <v>25</v>
      </c>
    </row>
    <row r="8" spans="2:7" x14ac:dyDescent="0.25">
      <c r="B8" s="60">
        <v>4</v>
      </c>
      <c r="C8" s="60" t="s">
        <v>26</v>
      </c>
      <c r="D8" s="60" t="s">
        <v>27</v>
      </c>
      <c r="E8" s="60">
        <v>12</v>
      </c>
      <c r="F8" s="61">
        <v>658.34</v>
      </c>
      <c r="G8" s="61">
        <f>E8*F8</f>
        <v>7900.08</v>
      </c>
    </row>
    <row r="9" spans="2:7" x14ac:dyDescent="0.25">
      <c r="B9" s="60">
        <v>5</v>
      </c>
      <c r="C9" s="60" t="s">
        <v>28</v>
      </c>
      <c r="D9" s="60" t="s">
        <v>27</v>
      </c>
      <c r="E9" s="60">
        <v>12</v>
      </c>
      <c r="F9" s="61">
        <v>1537.69</v>
      </c>
      <c r="G9" s="61">
        <f t="shared" ref="G9:G10" si="1">E9*F9</f>
        <v>18452.28</v>
      </c>
    </row>
    <row r="10" spans="2:7" x14ac:dyDescent="0.25">
      <c r="B10" s="60">
        <v>6</v>
      </c>
      <c r="C10" s="60" t="s">
        <v>29</v>
      </c>
      <c r="D10" s="60" t="s">
        <v>30</v>
      </c>
      <c r="E10" s="60">
        <v>1</v>
      </c>
      <c r="F10" s="61">
        <v>87000</v>
      </c>
      <c r="G10" s="61">
        <f t="shared" si="1"/>
        <v>87000</v>
      </c>
    </row>
    <row r="11" spans="2:7" x14ac:dyDescent="0.25">
      <c r="B11" s="59" t="s">
        <v>17</v>
      </c>
      <c r="C11" s="59" t="s">
        <v>32</v>
      </c>
      <c r="D11" s="59" t="s">
        <v>22</v>
      </c>
      <c r="E11" s="59" t="s">
        <v>23</v>
      </c>
      <c r="F11" s="59" t="s">
        <v>24</v>
      </c>
      <c r="G11" s="59" t="s">
        <v>25</v>
      </c>
    </row>
    <row r="12" spans="2:7" x14ac:dyDescent="0.25">
      <c r="B12" s="60">
        <v>7</v>
      </c>
      <c r="C12" s="60" t="s">
        <v>26</v>
      </c>
      <c r="D12" s="60" t="s">
        <v>27</v>
      </c>
      <c r="E12" s="60">
        <v>12</v>
      </c>
      <c r="F12" s="61">
        <v>714.92</v>
      </c>
      <c r="G12" s="61">
        <f>E12*F12</f>
        <v>8579.0399999999991</v>
      </c>
    </row>
    <row r="13" spans="2:7" x14ac:dyDescent="0.25">
      <c r="B13" s="60">
        <v>8</v>
      </c>
      <c r="C13" s="60" t="s">
        <v>28</v>
      </c>
      <c r="D13" s="60" t="s">
        <v>27</v>
      </c>
      <c r="E13" s="60">
        <v>12</v>
      </c>
      <c r="F13" s="61">
        <v>1182.6500000000001</v>
      </c>
      <c r="G13" s="61">
        <f t="shared" ref="G13:G14" si="2">E13*F13</f>
        <v>14191.800000000001</v>
      </c>
    </row>
    <row r="14" spans="2:7" x14ac:dyDescent="0.25">
      <c r="B14" s="60">
        <v>9</v>
      </c>
      <c r="C14" s="60" t="s">
        <v>29</v>
      </c>
      <c r="D14" s="60" t="s">
        <v>30</v>
      </c>
      <c r="E14" s="60">
        <v>1</v>
      </c>
      <c r="F14" s="61">
        <v>69000</v>
      </c>
      <c r="G14" s="61">
        <f t="shared" si="2"/>
        <v>69000</v>
      </c>
    </row>
    <row r="15" spans="2:7" x14ac:dyDescent="0.25">
      <c r="B15" s="59" t="s">
        <v>17</v>
      </c>
      <c r="C15" s="59" t="s">
        <v>33</v>
      </c>
      <c r="D15" s="59" t="s">
        <v>22</v>
      </c>
      <c r="E15" s="59" t="s">
        <v>23</v>
      </c>
      <c r="F15" s="59" t="s">
        <v>24</v>
      </c>
      <c r="G15" s="59" t="s">
        <v>25</v>
      </c>
    </row>
    <row r="16" spans="2:7" x14ac:dyDescent="0.25">
      <c r="B16" s="60">
        <v>10</v>
      </c>
      <c r="C16" s="60" t="s">
        <v>26</v>
      </c>
      <c r="D16" s="60" t="s">
        <v>27</v>
      </c>
      <c r="E16" s="60">
        <v>12</v>
      </c>
      <c r="F16" s="61">
        <v>601.52</v>
      </c>
      <c r="G16" s="61">
        <f>E16*F16</f>
        <v>7218.24</v>
      </c>
    </row>
    <row r="17" spans="2:7" x14ac:dyDescent="0.25">
      <c r="B17" s="60">
        <v>11</v>
      </c>
      <c r="C17" s="60" t="s">
        <v>28</v>
      </c>
      <c r="D17" s="60" t="s">
        <v>27</v>
      </c>
      <c r="E17" s="60">
        <v>12</v>
      </c>
      <c r="F17" s="61">
        <v>601.52</v>
      </c>
      <c r="G17" s="61">
        <f t="shared" ref="G17:G18" si="3">E17*F17</f>
        <v>7218.24</v>
      </c>
    </row>
    <row r="18" spans="2:7" x14ac:dyDescent="0.25">
      <c r="B18" s="60">
        <v>12</v>
      </c>
      <c r="C18" s="60" t="s">
        <v>29</v>
      </c>
      <c r="D18" s="60" t="s">
        <v>30</v>
      </c>
      <c r="E18" s="60">
        <v>1</v>
      </c>
      <c r="F18" s="61">
        <v>7463.93</v>
      </c>
      <c r="G18" s="61">
        <f t="shared" si="3"/>
        <v>7463.93</v>
      </c>
    </row>
    <row r="19" spans="2:7" x14ac:dyDescent="0.25">
      <c r="B19" s="59" t="s">
        <v>17</v>
      </c>
      <c r="C19" s="59" t="s">
        <v>34</v>
      </c>
      <c r="D19" s="59" t="s">
        <v>22</v>
      </c>
      <c r="E19" s="59" t="s">
        <v>23</v>
      </c>
      <c r="F19" s="59" t="s">
        <v>24</v>
      </c>
      <c r="G19" s="59" t="s">
        <v>25</v>
      </c>
    </row>
    <row r="20" spans="2:7" x14ac:dyDescent="0.25">
      <c r="B20" s="60">
        <v>13</v>
      </c>
      <c r="C20" s="60" t="s">
        <v>26</v>
      </c>
      <c r="D20" s="60" t="s">
        <v>27</v>
      </c>
      <c r="E20" s="60">
        <v>12</v>
      </c>
      <c r="F20" s="61">
        <v>589.66</v>
      </c>
      <c r="G20" s="61">
        <f>E20*F20</f>
        <v>7075.92</v>
      </c>
    </row>
    <row r="21" spans="2:7" x14ac:dyDescent="0.25">
      <c r="B21" s="60">
        <v>14</v>
      </c>
      <c r="C21" s="60" t="s">
        <v>28</v>
      </c>
      <c r="D21" s="60" t="s">
        <v>27</v>
      </c>
      <c r="E21" s="60">
        <v>12</v>
      </c>
      <c r="F21" s="61">
        <v>577.65</v>
      </c>
      <c r="G21" s="61">
        <f t="shared" ref="G21:G22" si="4">E21*F21</f>
        <v>6931.7999999999993</v>
      </c>
    </row>
    <row r="22" spans="2:7" x14ac:dyDescent="0.25">
      <c r="B22" s="60">
        <v>15</v>
      </c>
      <c r="C22" s="60" t="s">
        <v>29</v>
      </c>
      <c r="D22" s="60" t="s">
        <v>30</v>
      </c>
      <c r="E22" s="60">
        <v>1</v>
      </c>
      <c r="F22" s="61">
        <v>7589.9</v>
      </c>
      <c r="G22" s="61">
        <f t="shared" si="4"/>
        <v>7589.9</v>
      </c>
    </row>
    <row r="23" spans="2:7" x14ac:dyDescent="0.25">
      <c r="B23" s="59" t="s">
        <v>17</v>
      </c>
      <c r="C23" s="59" t="s">
        <v>35</v>
      </c>
      <c r="D23" s="59" t="s">
        <v>22</v>
      </c>
      <c r="E23" s="59" t="s">
        <v>23</v>
      </c>
      <c r="F23" s="59" t="s">
        <v>24</v>
      </c>
      <c r="G23" s="59" t="s">
        <v>25</v>
      </c>
    </row>
    <row r="24" spans="2:7" x14ac:dyDescent="0.25">
      <c r="B24" s="60">
        <v>16</v>
      </c>
      <c r="C24" s="60" t="s">
        <v>26</v>
      </c>
      <c r="D24" s="60" t="s">
        <v>27</v>
      </c>
      <c r="E24" s="60">
        <v>12</v>
      </c>
      <c r="F24" s="61">
        <v>157.72</v>
      </c>
      <c r="G24" s="61">
        <f>E24*F24</f>
        <v>1892.6399999999999</v>
      </c>
    </row>
    <row r="25" spans="2:7" x14ac:dyDescent="0.25">
      <c r="B25" s="60">
        <v>17</v>
      </c>
      <c r="C25" s="60" t="s">
        <v>28</v>
      </c>
      <c r="D25" s="60" t="s">
        <v>27</v>
      </c>
      <c r="E25" s="60">
        <v>12</v>
      </c>
      <c r="F25" s="61">
        <v>925.23</v>
      </c>
      <c r="G25" s="61">
        <f t="shared" ref="G25:G26" si="5">E25*F25</f>
        <v>11102.76</v>
      </c>
    </row>
    <row r="26" spans="2:7" x14ac:dyDescent="0.25">
      <c r="B26" s="60">
        <v>18</v>
      </c>
      <c r="C26" s="60" t="s">
        <v>29</v>
      </c>
      <c r="D26" s="60" t="s">
        <v>30</v>
      </c>
      <c r="E26" s="60">
        <v>1</v>
      </c>
      <c r="F26" s="61">
        <v>12043.73</v>
      </c>
      <c r="G26" s="61">
        <f t="shared" si="5"/>
        <v>12043.73</v>
      </c>
    </row>
    <row r="27" spans="2:7" x14ac:dyDescent="0.25">
      <c r="B27" s="59" t="s">
        <v>17</v>
      </c>
      <c r="C27" s="59" t="s">
        <v>36</v>
      </c>
      <c r="D27" s="59" t="s">
        <v>22</v>
      </c>
      <c r="E27" s="59" t="s">
        <v>23</v>
      </c>
      <c r="F27" s="59" t="s">
        <v>24</v>
      </c>
      <c r="G27" s="59" t="s">
        <v>25</v>
      </c>
    </row>
    <row r="28" spans="2:7" x14ac:dyDescent="0.25">
      <c r="B28" s="60">
        <v>19</v>
      </c>
      <c r="C28" s="60" t="s">
        <v>26</v>
      </c>
      <c r="D28" s="60" t="s">
        <v>27</v>
      </c>
      <c r="E28" s="60">
        <v>12</v>
      </c>
      <c r="F28" s="61">
        <v>671.34</v>
      </c>
      <c r="G28" s="61">
        <f>E28*F28</f>
        <v>8056.08</v>
      </c>
    </row>
    <row r="29" spans="2:7" x14ac:dyDescent="0.25">
      <c r="B29" s="60">
        <v>20</v>
      </c>
      <c r="C29" s="60" t="s">
        <v>28</v>
      </c>
      <c r="D29" s="60" t="s">
        <v>27</v>
      </c>
      <c r="E29" s="60">
        <v>12</v>
      </c>
      <c r="F29" s="61">
        <v>1576.69</v>
      </c>
      <c r="G29" s="61">
        <f t="shared" ref="G29:G30" si="6">E29*F29</f>
        <v>18920.28</v>
      </c>
    </row>
    <row r="30" spans="2:7" x14ac:dyDescent="0.25">
      <c r="B30" s="60">
        <v>21</v>
      </c>
      <c r="C30" s="60" t="s">
        <v>29</v>
      </c>
      <c r="D30" s="60" t="s">
        <v>30</v>
      </c>
      <c r="E30" s="60">
        <v>1</v>
      </c>
      <c r="F30" s="61">
        <v>90000</v>
      </c>
      <c r="G30" s="61">
        <f t="shared" si="6"/>
        <v>90000</v>
      </c>
    </row>
    <row r="31" spans="2:7" x14ac:dyDescent="0.25">
      <c r="B31" s="59" t="s">
        <v>17</v>
      </c>
      <c r="C31" s="59" t="s">
        <v>37</v>
      </c>
      <c r="D31" s="59" t="s">
        <v>22</v>
      </c>
      <c r="E31" s="59" t="s">
        <v>23</v>
      </c>
      <c r="F31" s="59" t="s">
        <v>24</v>
      </c>
      <c r="G31" s="59" t="s">
        <v>25</v>
      </c>
    </row>
    <row r="32" spans="2:7" x14ac:dyDescent="0.25">
      <c r="B32" s="60">
        <v>22</v>
      </c>
      <c r="C32" s="60" t="s">
        <v>26</v>
      </c>
      <c r="D32" s="60" t="s">
        <v>27</v>
      </c>
      <c r="E32" s="60">
        <v>12</v>
      </c>
      <c r="F32" s="61">
        <v>500.95</v>
      </c>
      <c r="G32" s="61">
        <f>E32*F32</f>
        <v>6011.4</v>
      </c>
    </row>
    <row r="33" spans="2:9" x14ac:dyDescent="0.25">
      <c r="B33" s="60">
        <v>23</v>
      </c>
      <c r="C33" s="60" t="s">
        <v>28</v>
      </c>
      <c r="D33" s="60" t="s">
        <v>27</v>
      </c>
      <c r="E33" s="60">
        <v>12</v>
      </c>
      <c r="F33" s="61">
        <v>1001.89</v>
      </c>
      <c r="G33" s="61">
        <f t="shared" ref="G33:G34" si="7">E33*F33</f>
        <v>12022.68</v>
      </c>
    </row>
    <row r="34" spans="2:9" x14ac:dyDescent="0.25">
      <c r="B34" s="60">
        <v>24</v>
      </c>
      <c r="C34" s="60" t="s">
        <v>29</v>
      </c>
      <c r="D34" s="60" t="s">
        <v>30</v>
      </c>
      <c r="E34" s="60">
        <v>1</v>
      </c>
      <c r="F34" s="61">
        <v>41000</v>
      </c>
      <c r="G34" s="61">
        <f t="shared" si="7"/>
        <v>41000</v>
      </c>
    </row>
    <row r="35" spans="2:9" x14ac:dyDescent="0.25">
      <c r="B35" s="86" t="s">
        <v>18</v>
      </c>
      <c r="C35" s="86"/>
      <c r="D35" s="86"/>
      <c r="E35" s="86"/>
      <c r="F35" s="86"/>
      <c r="G35" s="62">
        <f>SUM(G4:G34)</f>
        <v>539462.60000000009</v>
      </c>
    </row>
    <row r="38" spans="2:9" x14ac:dyDescent="0.25">
      <c r="B38" s="85" t="s">
        <v>41</v>
      </c>
      <c r="C38" s="85"/>
      <c r="D38" s="85"/>
      <c r="E38" s="85"/>
      <c r="F38" s="85"/>
      <c r="G38" s="85"/>
      <c r="H38" s="69" t="s">
        <v>42</v>
      </c>
      <c r="I38" s="70" t="s">
        <v>43</v>
      </c>
    </row>
    <row r="39" spans="2:9" x14ac:dyDescent="0.25">
      <c r="B39" s="59" t="s">
        <v>17</v>
      </c>
      <c r="C39" s="59" t="s">
        <v>21</v>
      </c>
      <c r="D39" s="59" t="s">
        <v>22</v>
      </c>
      <c r="E39" s="59" t="s">
        <v>23</v>
      </c>
      <c r="F39" s="59" t="s">
        <v>24</v>
      </c>
      <c r="G39" s="59" t="s">
        <v>25</v>
      </c>
      <c r="H39" s="61"/>
      <c r="I39" s="60"/>
    </row>
    <row r="40" spans="2:9" x14ac:dyDescent="0.25">
      <c r="B40" s="60">
        <v>1</v>
      </c>
      <c r="C40" s="60" t="s">
        <v>26</v>
      </c>
      <c r="D40" s="60" t="s">
        <v>27</v>
      </c>
      <c r="E40" s="60">
        <v>12</v>
      </c>
      <c r="F40" s="61">
        <v>538.46</v>
      </c>
      <c r="G40" s="61">
        <f>E40*F40</f>
        <v>6461.52</v>
      </c>
      <c r="H40" s="61">
        <f>F40-F4</f>
        <v>0</v>
      </c>
      <c r="I40" s="61">
        <f>G40-G4</f>
        <v>0</v>
      </c>
    </row>
    <row r="41" spans="2:9" x14ac:dyDescent="0.25">
      <c r="B41" s="60">
        <v>2</v>
      </c>
      <c r="C41" s="60" t="s">
        <v>28</v>
      </c>
      <c r="D41" s="60" t="s">
        <v>27</v>
      </c>
      <c r="E41" s="60">
        <v>12</v>
      </c>
      <c r="F41" s="61">
        <v>1444.19</v>
      </c>
      <c r="G41" s="61">
        <f t="shared" ref="G41" si="8">E41*F41</f>
        <v>17330.28</v>
      </c>
      <c r="H41" s="61">
        <f t="shared" ref="H41:H70" si="9">F41-F5</f>
        <v>0</v>
      </c>
      <c r="I41" s="61">
        <f t="shared" ref="I41:I70" si="10">G41-G5</f>
        <v>0</v>
      </c>
    </row>
    <row r="42" spans="2:9" x14ac:dyDescent="0.25">
      <c r="B42" s="74">
        <v>3</v>
      </c>
      <c r="C42" s="74" t="s">
        <v>29</v>
      </c>
      <c r="D42" s="74" t="s">
        <v>30</v>
      </c>
      <c r="E42" s="74">
        <v>1</v>
      </c>
      <c r="F42" s="75">
        <v>52713</v>
      </c>
      <c r="G42" s="75">
        <v>52713</v>
      </c>
      <c r="H42" s="75">
        <f>F42-F6</f>
        <v>-13287</v>
      </c>
      <c r="I42" s="75">
        <f t="shared" si="10"/>
        <v>-13287</v>
      </c>
    </row>
    <row r="43" spans="2:9" x14ac:dyDescent="0.25">
      <c r="B43" s="59" t="s">
        <v>17</v>
      </c>
      <c r="C43" s="59" t="s">
        <v>31</v>
      </c>
      <c r="D43" s="59" t="s">
        <v>22</v>
      </c>
      <c r="E43" s="59" t="s">
        <v>23</v>
      </c>
      <c r="F43" s="59" t="s">
        <v>24</v>
      </c>
      <c r="G43" s="59" t="s">
        <v>25</v>
      </c>
      <c r="H43" s="61"/>
      <c r="I43" s="61"/>
    </row>
    <row r="44" spans="2:9" x14ac:dyDescent="0.25">
      <c r="B44" s="60">
        <v>4</v>
      </c>
      <c r="C44" s="60" t="s">
        <v>26</v>
      </c>
      <c r="D44" s="60" t="s">
        <v>27</v>
      </c>
      <c r="E44" s="60">
        <v>12</v>
      </c>
      <c r="F44" s="61">
        <v>658.34</v>
      </c>
      <c r="G44" s="61">
        <f>E44*F44</f>
        <v>7900.08</v>
      </c>
      <c r="H44" s="61">
        <f t="shared" si="9"/>
        <v>0</v>
      </c>
      <c r="I44" s="61">
        <f t="shared" si="10"/>
        <v>0</v>
      </c>
    </row>
    <row r="45" spans="2:9" x14ac:dyDescent="0.25">
      <c r="B45" s="60">
        <v>5</v>
      </c>
      <c r="C45" s="60" t="s">
        <v>28</v>
      </c>
      <c r="D45" s="60" t="s">
        <v>27</v>
      </c>
      <c r="E45" s="60">
        <v>12</v>
      </c>
      <c r="F45" s="61">
        <v>1537.69</v>
      </c>
      <c r="G45" s="61">
        <f t="shared" ref="G45" si="11">E45*F45</f>
        <v>18452.28</v>
      </c>
      <c r="H45" s="61">
        <f t="shared" si="9"/>
        <v>0</v>
      </c>
      <c r="I45" s="61">
        <f t="shared" si="10"/>
        <v>0</v>
      </c>
    </row>
    <row r="46" spans="2:9" x14ac:dyDescent="0.25">
      <c r="B46" s="74">
        <v>6</v>
      </c>
      <c r="C46" s="74" t="s">
        <v>29</v>
      </c>
      <c r="D46" s="74" t="s">
        <v>30</v>
      </c>
      <c r="E46" s="74">
        <v>1</v>
      </c>
      <c r="F46" s="75">
        <v>80590.7</v>
      </c>
      <c r="G46" s="75">
        <v>80590.7</v>
      </c>
      <c r="H46" s="75">
        <f t="shared" si="9"/>
        <v>-6409.3000000000029</v>
      </c>
      <c r="I46" s="75">
        <f t="shared" si="10"/>
        <v>-6409.3000000000029</v>
      </c>
    </row>
    <row r="47" spans="2:9" x14ac:dyDescent="0.25">
      <c r="B47" s="59" t="s">
        <v>17</v>
      </c>
      <c r="C47" s="59" t="s">
        <v>32</v>
      </c>
      <c r="D47" s="59" t="s">
        <v>22</v>
      </c>
      <c r="E47" s="59" t="s">
        <v>23</v>
      </c>
      <c r="F47" s="59" t="s">
        <v>24</v>
      </c>
      <c r="G47" s="59" t="s">
        <v>25</v>
      </c>
      <c r="H47" s="61"/>
      <c r="I47" s="61"/>
    </row>
    <row r="48" spans="2:9" x14ac:dyDescent="0.25">
      <c r="B48" s="60">
        <v>7</v>
      </c>
      <c r="C48" s="60" t="s">
        <v>26</v>
      </c>
      <c r="D48" s="60" t="s">
        <v>27</v>
      </c>
      <c r="E48" s="60">
        <v>12</v>
      </c>
      <c r="F48" s="61">
        <v>714.92</v>
      </c>
      <c r="G48" s="61">
        <f>E48*F48</f>
        <v>8579.0399999999991</v>
      </c>
      <c r="H48" s="61">
        <f t="shared" si="9"/>
        <v>0</v>
      </c>
      <c r="I48" s="61">
        <f t="shared" si="10"/>
        <v>0</v>
      </c>
    </row>
    <row r="49" spans="2:9" x14ac:dyDescent="0.25">
      <c r="B49" s="60">
        <v>8</v>
      </c>
      <c r="C49" s="60" t="s">
        <v>28</v>
      </c>
      <c r="D49" s="60" t="s">
        <v>27</v>
      </c>
      <c r="E49" s="60">
        <v>12</v>
      </c>
      <c r="F49" s="61">
        <v>1182.6500000000001</v>
      </c>
      <c r="G49" s="61">
        <f t="shared" ref="G49:G50" si="12">E49*F49</f>
        <v>14191.800000000001</v>
      </c>
      <c r="H49" s="61">
        <f t="shared" si="9"/>
        <v>0</v>
      </c>
      <c r="I49" s="61">
        <f t="shared" si="10"/>
        <v>0</v>
      </c>
    </row>
    <row r="50" spans="2:9" x14ac:dyDescent="0.25">
      <c r="B50" s="60">
        <v>9</v>
      </c>
      <c r="C50" s="60" t="s">
        <v>29</v>
      </c>
      <c r="D50" s="60" t="s">
        <v>30</v>
      </c>
      <c r="E50" s="60">
        <v>1</v>
      </c>
      <c r="F50" s="61">
        <v>69000</v>
      </c>
      <c r="G50" s="61">
        <f t="shared" si="12"/>
        <v>69000</v>
      </c>
      <c r="H50" s="61">
        <f t="shared" si="9"/>
        <v>0</v>
      </c>
      <c r="I50" s="61">
        <f t="shared" si="10"/>
        <v>0</v>
      </c>
    </row>
    <row r="51" spans="2:9" x14ac:dyDescent="0.25">
      <c r="B51" s="59" t="s">
        <v>17</v>
      </c>
      <c r="C51" s="59" t="s">
        <v>33</v>
      </c>
      <c r="D51" s="59" t="s">
        <v>22</v>
      </c>
      <c r="E51" s="59" t="s">
        <v>23</v>
      </c>
      <c r="F51" s="59" t="s">
        <v>24</v>
      </c>
      <c r="G51" s="59" t="s">
        <v>25</v>
      </c>
      <c r="H51" s="61"/>
      <c r="I51" s="61"/>
    </row>
    <row r="52" spans="2:9" x14ac:dyDescent="0.25">
      <c r="B52" s="60">
        <v>10</v>
      </c>
      <c r="C52" s="60" t="s">
        <v>26</v>
      </c>
      <c r="D52" s="60" t="s">
        <v>27</v>
      </c>
      <c r="E52" s="60">
        <v>12</v>
      </c>
      <c r="F52" s="61">
        <v>601.52</v>
      </c>
      <c r="G52" s="61">
        <f>E52*F52</f>
        <v>7218.24</v>
      </c>
      <c r="H52" s="61">
        <f t="shared" si="9"/>
        <v>0</v>
      </c>
      <c r="I52" s="61">
        <f t="shared" si="10"/>
        <v>0</v>
      </c>
    </row>
    <row r="53" spans="2:9" x14ac:dyDescent="0.25">
      <c r="B53" s="60">
        <v>11</v>
      </c>
      <c r="C53" s="60" t="s">
        <v>28</v>
      </c>
      <c r="D53" s="60" t="s">
        <v>27</v>
      </c>
      <c r="E53" s="60">
        <v>12</v>
      </c>
      <c r="F53" s="61">
        <v>601.52</v>
      </c>
      <c r="G53" s="61">
        <f t="shared" ref="G53:G54" si="13">E53*F53</f>
        <v>7218.24</v>
      </c>
      <c r="H53" s="61">
        <f t="shared" si="9"/>
        <v>0</v>
      </c>
      <c r="I53" s="61">
        <f t="shared" si="10"/>
        <v>0</v>
      </c>
    </row>
    <row r="54" spans="2:9" x14ac:dyDescent="0.25">
      <c r="B54" s="60">
        <v>12</v>
      </c>
      <c r="C54" s="60" t="s">
        <v>29</v>
      </c>
      <c r="D54" s="60" t="s">
        <v>30</v>
      </c>
      <c r="E54" s="60">
        <v>1</v>
      </c>
      <c r="F54" s="61">
        <v>7463.93</v>
      </c>
      <c r="G54" s="61">
        <f t="shared" si="13"/>
        <v>7463.93</v>
      </c>
      <c r="H54" s="61">
        <f t="shared" si="9"/>
        <v>0</v>
      </c>
      <c r="I54" s="61">
        <f t="shared" si="10"/>
        <v>0</v>
      </c>
    </row>
    <row r="55" spans="2:9" x14ac:dyDescent="0.25">
      <c r="B55" s="59" t="s">
        <v>17</v>
      </c>
      <c r="C55" s="59" t="s">
        <v>34</v>
      </c>
      <c r="D55" s="59" t="s">
        <v>22</v>
      </c>
      <c r="E55" s="59" t="s">
        <v>23</v>
      </c>
      <c r="F55" s="59" t="s">
        <v>24</v>
      </c>
      <c r="G55" s="59" t="s">
        <v>25</v>
      </c>
      <c r="H55" s="61"/>
      <c r="I55" s="61"/>
    </row>
    <row r="56" spans="2:9" x14ac:dyDescent="0.25">
      <c r="B56" s="60">
        <v>13</v>
      </c>
      <c r="C56" s="60" t="s">
        <v>26</v>
      </c>
      <c r="D56" s="60" t="s">
        <v>27</v>
      </c>
      <c r="E56" s="60">
        <v>12</v>
      </c>
      <c r="F56" s="61">
        <v>589.66</v>
      </c>
      <c r="G56" s="61">
        <f>E56*F56</f>
        <v>7075.92</v>
      </c>
      <c r="H56" s="61">
        <f t="shared" si="9"/>
        <v>0</v>
      </c>
      <c r="I56" s="61">
        <f t="shared" si="10"/>
        <v>0</v>
      </c>
    </row>
    <row r="57" spans="2:9" x14ac:dyDescent="0.25">
      <c r="B57" s="60">
        <v>14</v>
      </c>
      <c r="C57" s="60" t="s">
        <v>28</v>
      </c>
      <c r="D57" s="60" t="s">
        <v>27</v>
      </c>
      <c r="E57" s="60">
        <v>12</v>
      </c>
      <c r="F57" s="61">
        <v>577.65</v>
      </c>
      <c r="G57" s="61">
        <f t="shared" ref="G57:G58" si="14">E57*F57</f>
        <v>6931.7999999999993</v>
      </c>
      <c r="H57" s="61">
        <f t="shared" si="9"/>
        <v>0</v>
      </c>
      <c r="I57" s="61">
        <f t="shared" si="10"/>
        <v>0</v>
      </c>
    </row>
    <row r="58" spans="2:9" x14ac:dyDescent="0.25">
      <c r="B58" s="60">
        <v>15</v>
      </c>
      <c r="C58" s="60" t="s">
        <v>29</v>
      </c>
      <c r="D58" s="60" t="s">
        <v>30</v>
      </c>
      <c r="E58" s="60">
        <v>1</v>
      </c>
      <c r="F58" s="61">
        <v>7589.9</v>
      </c>
      <c r="G58" s="61">
        <f t="shared" si="14"/>
        <v>7589.9</v>
      </c>
      <c r="H58" s="61">
        <f t="shared" si="9"/>
        <v>0</v>
      </c>
      <c r="I58" s="61">
        <f t="shared" si="10"/>
        <v>0</v>
      </c>
    </row>
    <row r="59" spans="2:9" x14ac:dyDescent="0.25">
      <c r="B59" s="59" t="s">
        <v>17</v>
      </c>
      <c r="C59" s="59" t="s">
        <v>35</v>
      </c>
      <c r="D59" s="59" t="s">
        <v>22</v>
      </c>
      <c r="E59" s="59" t="s">
        <v>23</v>
      </c>
      <c r="F59" s="59" t="s">
        <v>24</v>
      </c>
      <c r="G59" s="59" t="s">
        <v>25</v>
      </c>
      <c r="H59" s="61"/>
      <c r="I59" s="61"/>
    </row>
    <row r="60" spans="2:9" x14ac:dyDescent="0.25">
      <c r="B60" s="60">
        <v>16</v>
      </c>
      <c r="C60" s="60" t="s">
        <v>26</v>
      </c>
      <c r="D60" s="60" t="s">
        <v>27</v>
      </c>
      <c r="E60" s="60">
        <v>12</v>
      </c>
      <c r="F60" s="61">
        <v>157.72</v>
      </c>
      <c r="G60" s="61">
        <f>E60*F60</f>
        <v>1892.6399999999999</v>
      </c>
      <c r="H60" s="61">
        <f t="shared" si="9"/>
        <v>0</v>
      </c>
      <c r="I60" s="61">
        <f t="shared" si="10"/>
        <v>0</v>
      </c>
    </row>
    <row r="61" spans="2:9" x14ac:dyDescent="0.25">
      <c r="B61" s="60">
        <v>17</v>
      </c>
      <c r="C61" s="60" t="s">
        <v>28</v>
      </c>
      <c r="D61" s="60" t="s">
        <v>27</v>
      </c>
      <c r="E61" s="60">
        <v>12</v>
      </c>
      <c r="F61" s="61">
        <v>925.23</v>
      </c>
      <c r="G61" s="61">
        <f t="shared" ref="G61" si="15">E61*F61</f>
        <v>11102.76</v>
      </c>
      <c r="H61" s="61">
        <f t="shared" si="9"/>
        <v>0</v>
      </c>
      <c r="I61" s="61">
        <f t="shared" si="10"/>
        <v>0</v>
      </c>
    </row>
    <row r="62" spans="2:9" x14ac:dyDescent="0.25">
      <c r="B62" s="60">
        <v>18</v>
      </c>
      <c r="C62" s="60" t="s">
        <v>29</v>
      </c>
      <c r="D62" s="60" t="s">
        <v>30</v>
      </c>
      <c r="E62" s="60">
        <v>1</v>
      </c>
      <c r="F62" s="61">
        <v>12043.73</v>
      </c>
      <c r="G62" s="61">
        <f>E62*F62</f>
        <v>12043.73</v>
      </c>
      <c r="H62" s="61">
        <f t="shared" si="9"/>
        <v>0</v>
      </c>
      <c r="I62" s="61">
        <f t="shared" si="10"/>
        <v>0</v>
      </c>
    </row>
    <row r="63" spans="2:9" x14ac:dyDescent="0.25">
      <c r="B63" s="59" t="s">
        <v>17</v>
      </c>
      <c r="C63" s="59" t="s">
        <v>36</v>
      </c>
      <c r="D63" s="59" t="s">
        <v>22</v>
      </c>
      <c r="E63" s="59" t="s">
        <v>23</v>
      </c>
      <c r="F63" s="59" t="s">
        <v>24</v>
      </c>
      <c r="G63" s="59" t="s">
        <v>25</v>
      </c>
      <c r="H63" s="61"/>
      <c r="I63" s="61"/>
    </row>
    <row r="64" spans="2:9" x14ac:dyDescent="0.25">
      <c r="B64" s="60">
        <v>19</v>
      </c>
      <c r="C64" s="60" t="s">
        <v>26</v>
      </c>
      <c r="D64" s="60" t="s">
        <v>27</v>
      </c>
      <c r="E64" s="60">
        <v>12</v>
      </c>
      <c r="F64" s="61">
        <v>671.34</v>
      </c>
      <c r="G64" s="61">
        <f>E64*F64</f>
        <v>8056.08</v>
      </c>
      <c r="H64" s="61">
        <f t="shared" si="9"/>
        <v>0</v>
      </c>
      <c r="I64" s="61">
        <f t="shared" si="10"/>
        <v>0</v>
      </c>
    </row>
    <row r="65" spans="2:9" x14ac:dyDescent="0.25">
      <c r="B65" s="60">
        <v>20</v>
      </c>
      <c r="C65" s="60" t="s">
        <v>28</v>
      </c>
      <c r="D65" s="60" t="s">
        <v>27</v>
      </c>
      <c r="E65" s="60">
        <v>12</v>
      </c>
      <c r="F65" s="61">
        <v>1576.69</v>
      </c>
      <c r="G65" s="61">
        <f t="shared" ref="G65" si="16">E65*F65</f>
        <v>18920.28</v>
      </c>
      <c r="H65" s="61">
        <f t="shared" si="9"/>
        <v>0</v>
      </c>
      <c r="I65" s="61">
        <f t="shared" si="10"/>
        <v>0</v>
      </c>
    </row>
    <row r="66" spans="2:9" x14ac:dyDescent="0.25">
      <c r="B66" s="74">
        <v>21</v>
      </c>
      <c r="C66" s="74" t="s">
        <v>29</v>
      </c>
      <c r="D66" s="74" t="s">
        <v>30</v>
      </c>
      <c r="E66" s="74">
        <v>1</v>
      </c>
      <c r="F66" s="75">
        <v>81844.800000000003</v>
      </c>
      <c r="G66" s="75">
        <f>E66*F66</f>
        <v>81844.800000000003</v>
      </c>
      <c r="H66" s="75">
        <f t="shared" si="9"/>
        <v>-8155.1999999999971</v>
      </c>
      <c r="I66" s="75">
        <f t="shared" si="10"/>
        <v>-8155.1999999999971</v>
      </c>
    </row>
    <row r="67" spans="2:9" x14ac:dyDescent="0.25">
      <c r="B67" s="59" t="s">
        <v>17</v>
      </c>
      <c r="C67" s="59" t="s">
        <v>37</v>
      </c>
      <c r="D67" s="59" t="s">
        <v>22</v>
      </c>
      <c r="E67" s="59" t="s">
        <v>23</v>
      </c>
      <c r="F67" s="59" t="s">
        <v>24</v>
      </c>
      <c r="G67" s="59" t="s">
        <v>25</v>
      </c>
      <c r="H67" s="61"/>
      <c r="I67" s="61"/>
    </row>
    <row r="68" spans="2:9" x14ac:dyDescent="0.25">
      <c r="B68" s="60">
        <v>22</v>
      </c>
      <c r="C68" s="60" t="s">
        <v>26</v>
      </c>
      <c r="D68" s="60" t="s">
        <v>27</v>
      </c>
      <c r="E68" s="60">
        <v>12</v>
      </c>
      <c r="F68" s="61">
        <v>500.95</v>
      </c>
      <c r="G68" s="61">
        <f>E68*F68</f>
        <v>6011.4</v>
      </c>
      <c r="H68" s="61">
        <f t="shared" si="9"/>
        <v>0</v>
      </c>
      <c r="I68" s="61">
        <f t="shared" si="10"/>
        <v>0</v>
      </c>
    </row>
    <row r="69" spans="2:9" x14ac:dyDescent="0.25">
      <c r="B69" s="60">
        <v>23</v>
      </c>
      <c r="C69" s="60" t="s">
        <v>28</v>
      </c>
      <c r="D69" s="60" t="s">
        <v>27</v>
      </c>
      <c r="E69" s="60">
        <v>12</v>
      </c>
      <c r="F69" s="61">
        <v>1001.89</v>
      </c>
      <c r="G69" s="61">
        <f t="shared" ref="G69" si="17">E69*F69</f>
        <v>12022.68</v>
      </c>
      <c r="H69" s="61">
        <f t="shared" si="9"/>
        <v>0</v>
      </c>
      <c r="I69" s="61">
        <f t="shared" si="10"/>
        <v>0</v>
      </c>
    </row>
    <row r="70" spans="2:9" x14ac:dyDescent="0.25">
      <c r="B70" s="74">
        <v>24</v>
      </c>
      <c r="C70" s="74" t="s">
        <v>29</v>
      </c>
      <c r="D70" s="74" t="s">
        <v>30</v>
      </c>
      <c r="E70" s="74">
        <v>1</v>
      </c>
      <c r="F70" s="75">
        <v>39534.5</v>
      </c>
      <c r="G70" s="75">
        <f>E70*F70</f>
        <v>39534.5</v>
      </c>
      <c r="H70" s="75">
        <f t="shared" si="9"/>
        <v>-1465.5</v>
      </c>
      <c r="I70" s="75">
        <f t="shared" si="10"/>
        <v>-1465.5</v>
      </c>
    </row>
    <row r="71" spans="2:9" x14ac:dyDescent="0.25">
      <c r="B71" s="86" t="s">
        <v>18</v>
      </c>
      <c r="C71" s="86"/>
      <c r="D71" s="86"/>
      <c r="E71" s="86"/>
      <c r="F71" s="86"/>
      <c r="G71" s="62">
        <f>SUM(G40:G70)</f>
        <v>510145.6</v>
      </c>
      <c r="H71" s="62">
        <f>SUM(H40:H70)</f>
        <v>-29317</v>
      </c>
      <c r="I71" s="62">
        <f t="shared" ref="I71" si="18">SUM(I40:I70)</f>
        <v>-29317</v>
      </c>
    </row>
    <row r="72" spans="2:9" x14ac:dyDescent="0.25">
      <c r="G72" s="58"/>
    </row>
    <row r="74" spans="2:9" x14ac:dyDescent="0.25">
      <c r="B74" s="85" t="s">
        <v>60</v>
      </c>
      <c r="C74" s="85"/>
      <c r="D74" s="85"/>
      <c r="E74" s="85"/>
      <c r="F74" s="85"/>
      <c r="G74" s="85"/>
      <c r="H74" s="69" t="s">
        <v>42</v>
      </c>
      <c r="I74" s="70" t="s">
        <v>43</v>
      </c>
    </row>
    <row r="75" spans="2:9" x14ac:dyDescent="0.25">
      <c r="B75" s="63" t="s">
        <v>17</v>
      </c>
      <c r="C75" s="63" t="s">
        <v>21</v>
      </c>
      <c r="D75" s="63" t="s">
        <v>22</v>
      </c>
      <c r="E75" s="63" t="s">
        <v>23</v>
      </c>
      <c r="F75" s="63" t="s">
        <v>24</v>
      </c>
      <c r="G75" s="63" t="s">
        <v>25</v>
      </c>
      <c r="H75" s="61"/>
      <c r="I75" s="60"/>
    </row>
    <row r="76" spans="2:9" x14ac:dyDescent="0.25">
      <c r="B76" s="64">
        <v>1</v>
      </c>
      <c r="C76" s="64" t="s">
        <v>26</v>
      </c>
      <c r="D76" s="64" t="s">
        <v>27</v>
      </c>
      <c r="E76" s="64">
        <v>12</v>
      </c>
      <c r="F76" s="65">
        <v>538.46</v>
      </c>
      <c r="G76" s="65">
        <f>E76*F76</f>
        <v>6461.52</v>
      </c>
      <c r="H76" s="61">
        <f>F76-F40</f>
        <v>0</v>
      </c>
      <c r="I76" s="61">
        <f>G76-G40</f>
        <v>0</v>
      </c>
    </row>
    <row r="77" spans="2:9" x14ac:dyDescent="0.25">
      <c r="B77" s="64">
        <v>2</v>
      </c>
      <c r="C77" s="64" t="s">
        <v>28</v>
      </c>
      <c r="D77" s="64" t="s">
        <v>27</v>
      </c>
      <c r="E77" s="64">
        <v>12</v>
      </c>
      <c r="F77" s="65">
        <v>1444.19</v>
      </c>
      <c r="G77" s="65">
        <f t="shared" ref="G77" si="19">E77*F77</f>
        <v>17330.28</v>
      </c>
      <c r="H77" s="61">
        <f t="shared" ref="H77" si="20">F77-F41</f>
        <v>0</v>
      </c>
      <c r="I77" s="61">
        <f t="shared" ref="I77:I78" si="21">G77-G41</f>
        <v>0</v>
      </c>
    </row>
    <row r="78" spans="2:9" x14ac:dyDescent="0.25">
      <c r="B78" s="74">
        <v>3</v>
      </c>
      <c r="C78" s="74" t="s">
        <v>29</v>
      </c>
      <c r="D78" s="74" t="s">
        <v>30</v>
      </c>
      <c r="E78" s="74">
        <v>1</v>
      </c>
      <c r="F78" s="75">
        <v>48471.98</v>
      </c>
      <c r="G78" s="75">
        <f>F78*E78</f>
        <v>48471.98</v>
      </c>
      <c r="H78" s="75">
        <f>F78-F42</f>
        <v>-4241.0199999999968</v>
      </c>
      <c r="I78" s="75">
        <f t="shared" si="21"/>
        <v>-4241.0199999999968</v>
      </c>
    </row>
    <row r="79" spans="2:9" x14ac:dyDescent="0.25">
      <c r="B79" s="63" t="s">
        <v>17</v>
      </c>
      <c r="C79" s="63" t="s">
        <v>31</v>
      </c>
      <c r="D79" s="63" t="s">
        <v>22</v>
      </c>
      <c r="E79" s="63" t="s">
        <v>23</v>
      </c>
      <c r="F79" s="63" t="s">
        <v>24</v>
      </c>
      <c r="G79" s="63" t="s">
        <v>25</v>
      </c>
      <c r="H79" s="61"/>
      <c r="I79" s="61"/>
    </row>
    <row r="80" spans="2:9" x14ac:dyDescent="0.25">
      <c r="B80" s="64">
        <v>4</v>
      </c>
      <c r="C80" s="64" t="s">
        <v>26</v>
      </c>
      <c r="D80" s="64" t="s">
        <v>27</v>
      </c>
      <c r="E80" s="64">
        <v>12</v>
      </c>
      <c r="F80" s="65">
        <v>658.34</v>
      </c>
      <c r="G80" s="65">
        <f>E80*F80</f>
        <v>7900.08</v>
      </c>
      <c r="H80" s="61">
        <f t="shared" ref="H80:H82" si="22">F80-F44</f>
        <v>0</v>
      </c>
      <c r="I80" s="61">
        <f t="shared" ref="I80:I82" si="23">G80-G44</f>
        <v>0</v>
      </c>
    </row>
    <row r="81" spans="2:9" x14ac:dyDescent="0.25">
      <c r="B81" s="64">
        <v>5</v>
      </c>
      <c r="C81" s="64" t="s">
        <v>28</v>
      </c>
      <c r="D81" s="64" t="s">
        <v>27</v>
      </c>
      <c r="E81" s="64">
        <v>12</v>
      </c>
      <c r="F81" s="65">
        <v>1537.69</v>
      </c>
      <c r="G81" s="65">
        <f t="shared" ref="G81" si="24">E81*F81</f>
        <v>18452.28</v>
      </c>
      <c r="H81" s="61">
        <f t="shared" si="22"/>
        <v>0</v>
      </c>
      <c r="I81" s="61">
        <f t="shared" si="23"/>
        <v>0</v>
      </c>
    </row>
    <row r="82" spans="2:9" x14ac:dyDescent="0.25">
      <c r="B82" s="74">
        <v>6</v>
      </c>
      <c r="C82" s="74" t="s">
        <v>29</v>
      </c>
      <c r="D82" s="74" t="s">
        <v>30</v>
      </c>
      <c r="E82" s="74">
        <v>1</v>
      </c>
      <c r="F82" s="75">
        <v>93785.03</v>
      </c>
      <c r="G82" s="75">
        <f>F82*E82</f>
        <v>93785.03</v>
      </c>
      <c r="H82" s="75">
        <f t="shared" si="22"/>
        <v>13194.330000000002</v>
      </c>
      <c r="I82" s="75">
        <f t="shared" si="23"/>
        <v>13194.330000000002</v>
      </c>
    </row>
    <row r="83" spans="2:9" x14ac:dyDescent="0.25">
      <c r="B83" s="63" t="s">
        <v>17</v>
      </c>
      <c r="C83" s="63" t="s">
        <v>32</v>
      </c>
      <c r="D83" s="63" t="s">
        <v>22</v>
      </c>
      <c r="E83" s="63" t="s">
        <v>23</v>
      </c>
      <c r="F83" s="63" t="s">
        <v>24</v>
      </c>
      <c r="G83" s="63" t="s">
        <v>25</v>
      </c>
      <c r="H83" s="61"/>
      <c r="I83" s="61"/>
    </row>
    <row r="84" spans="2:9" x14ac:dyDescent="0.25">
      <c r="B84" s="64">
        <v>7</v>
      </c>
      <c r="C84" s="64" t="s">
        <v>26</v>
      </c>
      <c r="D84" s="64" t="s">
        <v>27</v>
      </c>
      <c r="E84" s="64">
        <v>12</v>
      </c>
      <c r="F84" s="65">
        <v>714.92</v>
      </c>
      <c r="G84" s="65">
        <f>E84*F84</f>
        <v>8579.0399999999991</v>
      </c>
      <c r="H84" s="61">
        <f t="shared" ref="H84:H86" si="25">F84-F48</f>
        <v>0</v>
      </c>
      <c r="I84" s="61">
        <f t="shared" ref="I84:I86" si="26">G84-G48</f>
        <v>0</v>
      </c>
    </row>
    <row r="85" spans="2:9" x14ac:dyDescent="0.25">
      <c r="B85" s="64">
        <v>8</v>
      </c>
      <c r="C85" s="64" t="s">
        <v>28</v>
      </c>
      <c r="D85" s="64" t="s">
        <v>27</v>
      </c>
      <c r="E85" s="64">
        <v>12</v>
      </c>
      <c r="F85" s="65">
        <v>1182.6500000000001</v>
      </c>
      <c r="G85" s="65">
        <f t="shared" ref="G85" si="27">E85*F85</f>
        <v>14191.800000000001</v>
      </c>
      <c r="H85" s="61">
        <f t="shared" si="25"/>
        <v>0</v>
      </c>
      <c r="I85" s="61">
        <f t="shared" si="26"/>
        <v>0</v>
      </c>
    </row>
    <row r="86" spans="2:9" x14ac:dyDescent="0.25">
      <c r="B86" s="74">
        <v>9</v>
      </c>
      <c r="C86" s="74" t="s">
        <v>29</v>
      </c>
      <c r="D86" s="74" t="s">
        <v>30</v>
      </c>
      <c r="E86" s="74">
        <v>1</v>
      </c>
      <c r="F86" s="75">
        <v>67458.44</v>
      </c>
      <c r="G86" s="75">
        <f>F86*E86</f>
        <v>67458.44</v>
      </c>
      <c r="H86" s="75">
        <f t="shared" si="25"/>
        <v>-1541.5599999999977</v>
      </c>
      <c r="I86" s="75">
        <f t="shared" si="26"/>
        <v>-1541.5599999999977</v>
      </c>
    </row>
    <row r="87" spans="2:9" x14ac:dyDescent="0.25">
      <c r="B87" s="63" t="s">
        <v>17</v>
      </c>
      <c r="C87" s="63" t="s">
        <v>33</v>
      </c>
      <c r="D87" s="63" t="s">
        <v>22</v>
      </c>
      <c r="E87" s="63" t="s">
        <v>23</v>
      </c>
      <c r="F87" s="63" t="s">
        <v>24</v>
      </c>
      <c r="G87" s="63" t="s">
        <v>25</v>
      </c>
      <c r="H87" s="61"/>
      <c r="I87" s="61"/>
    </row>
    <row r="88" spans="2:9" x14ac:dyDescent="0.25">
      <c r="B88" s="64">
        <v>10</v>
      </c>
      <c r="C88" s="64" t="s">
        <v>26</v>
      </c>
      <c r="D88" s="64" t="s">
        <v>27</v>
      </c>
      <c r="E88" s="64">
        <v>12</v>
      </c>
      <c r="F88" s="65">
        <v>601.52</v>
      </c>
      <c r="G88" s="65">
        <f>E88*F88</f>
        <v>7218.24</v>
      </c>
      <c r="H88" s="61">
        <f t="shared" ref="H88:H90" si="28">F88-F52</f>
        <v>0</v>
      </c>
      <c r="I88" s="61">
        <f t="shared" ref="I88:I90" si="29">G88-G52</f>
        <v>0</v>
      </c>
    </row>
    <row r="89" spans="2:9" x14ac:dyDescent="0.25">
      <c r="B89" s="64">
        <v>11</v>
      </c>
      <c r="C89" s="64" t="s">
        <v>28</v>
      </c>
      <c r="D89" s="64" t="s">
        <v>27</v>
      </c>
      <c r="E89" s="64">
        <v>12</v>
      </c>
      <c r="F89" s="65">
        <v>601.52</v>
      </c>
      <c r="G89" s="65">
        <f t="shared" ref="G89" si="30">E89*F89</f>
        <v>7218.24</v>
      </c>
      <c r="H89" s="61">
        <f t="shared" si="28"/>
        <v>0</v>
      </c>
      <c r="I89" s="61">
        <f t="shared" si="29"/>
        <v>0</v>
      </c>
    </row>
    <row r="90" spans="2:9" x14ac:dyDescent="0.25">
      <c r="B90" s="74">
        <v>12</v>
      </c>
      <c r="C90" s="74" t="s">
        <v>29</v>
      </c>
      <c r="D90" s="74" t="s">
        <v>30</v>
      </c>
      <c r="E90" s="74">
        <v>1</v>
      </c>
      <c r="F90" s="75">
        <v>6423.52</v>
      </c>
      <c r="G90" s="75">
        <f>F90*E90</f>
        <v>6423.52</v>
      </c>
      <c r="H90" s="75">
        <f t="shared" si="28"/>
        <v>-1040.4099999999999</v>
      </c>
      <c r="I90" s="75">
        <f t="shared" si="29"/>
        <v>-1040.4099999999999</v>
      </c>
    </row>
    <row r="91" spans="2:9" x14ac:dyDescent="0.25">
      <c r="B91" s="63" t="s">
        <v>17</v>
      </c>
      <c r="C91" s="63" t="s">
        <v>34</v>
      </c>
      <c r="D91" s="63" t="s">
        <v>22</v>
      </c>
      <c r="E91" s="63" t="s">
        <v>23</v>
      </c>
      <c r="F91" s="63" t="s">
        <v>24</v>
      </c>
      <c r="G91" s="63" t="s">
        <v>25</v>
      </c>
      <c r="H91" s="61"/>
      <c r="I91" s="61"/>
    </row>
    <row r="92" spans="2:9" x14ac:dyDescent="0.25">
      <c r="B92" s="64">
        <v>13</v>
      </c>
      <c r="C92" s="64" t="s">
        <v>26</v>
      </c>
      <c r="D92" s="64" t="s">
        <v>27</v>
      </c>
      <c r="E92" s="64">
        <v>12</v>
      </c>
      <c r="F92" s="65">
        <v>589.66</v>
      </c>
      <c r="G92" s="65">
        <f>E92*F92</f>
        <v>7075.92</v>
      </c>
      <c r="H92" s="61">
        <f t="shared" ref="H92:H94" si="31">F92-F56</f>
        <v>0</v>
      </c>
      <c r="I92" s="61">
        <f t="shared" ref="I92:I94" si="32">G92-G56</f>
        <v>0</v>
      </c>
    </row>
    <row r="93" spans="2:9" x14ac:dyDescent="0.25">
      <c r="B93" s="64">
        <v>14</v>
      </c>
      <c r="C93" s="64" t="s">
        <v>28</v>
      </c>
      <c r="D93" s="64" t="s">
        <v>27</v>
      </c>
      <c r="E93" s="64">
        <v>12</v>
      </c>
      <c r="F93" s="65">
        <v>577.65</v>
      </c>
      <c r="G93" s="65">
        <f t="shared" ref="G93" si="33">E93*F93</f>
        <v>6931.7999999999993</v>
      </c>
      <c r="H93" s="61">
        <f t="shared" si="31"/>
        <v>0</v>
      </c>
      <c r="I93" s="61">
        <f t="shared" si="32"/>
        <v>0</v>
      </c>
    </row>
    <row r="94" spans="2:9" x14ac:dyDescent="0.25">
      <c r="B94" s="74">
        <v>15</v>
      </c>
      <c r="C94" s="74" t="s">
        <v>29</v>
      </c>
      <c r="D94" s="74" t="s">
        <v>30</v>
      </c>
      <c r="E94" s="74">
        <v>1</v>
      </c>
      <c r="F94" s="75">
        <v>6523.75</v>
      </c>
      <c r="G94" s="75">
        <f>F94*E94</f>
        <v>6523.75</v>
      </c>
      <c r="H94" s="75">
        <f t="shared" si="31"/>
        <v>-1066.1499999999996</v>
      </c>
      <c r="I94" s="75">
        <f t="shared" si="32"/>
        <v>-1066.1499999999996</v>
      </c>
    </row>
    <row r="95" spans="2:9" x14ac:dyDescent="0.25">
      <c r="B95" s="63" t="s">
        <v>17</v>
      </c>
      <c r="C95" s="63" t="s">
        <v>35</v>
      </c>
      <c r="D95" s="63" t="s">
        <v>22</v>
      </c>
      <c r="E95" s="63" t="s">
        <v>23</v>
      </c>
      <c r="F95" s="63" t="s">
        <v>24</v>
      </c>
      <c r="G95" s="63" t="s">
        <v>25</v>
      </c>
      <c r="H95" s="61"/>
      <c r="I95" s="61"/>
    </row>
    <row r="96" spans="2:9" x14ac:dyDescent="0.25">
      <c r="B96" s="64">
        <v>16</v>
      </c>
      <c r="C96" s="64" t="s">
        <v>26</v>
      </c>
      <c r="D96" s="64" t="s">
        <v>27</v>
      </c>
      <c r="E96" s="64">
        <v>12</v>
      </c>
      <c r="F96" s="65">
        <v>157.72</v>
      </c>
      <c r="G96" s="65">
        <f>E96*F96</f>
        <v>1892.6399999999999</v>
      </c>
      <c r="H96" s="61">
        <f t="shared" ref="H96:H98" si="34">F96-F60</f>
        <v>0</v>
      </c>
      <c r="I96" s="61">
        <f t="shared" ref="I96:I98" si="35">G96-G60</f>
        <v>0</v>
      </c>
    </row>
    <row r="97" spans="2:9" x14ac:dyDescent="0.25">
      <c r="B97" s="64">
        <v>17</v>
      </c>
      <c r="C97" s="64" t="s">
        <v>28</v>
      </c>
      <c r="D97" s="64" t="s">
        <v>27</v>
      </c>
      <c r="E97" s="64">
        <v>12</v>
      </c>
      <c r="F97" s="65">
        <v>925.23</v>
      </c>
      <c r="G97" s="65">
        <f t="shared" ref="G97" si="36">E97*F97</f>
        <v>11102.76</v>
      </c>
      <c r="H97" s="61">
        <f t="shared" si="34"/>
        <v>0</v>
      </c>
      <c r="I97" s="61">
        <f t="shared" si="35"/>
        <v>0</v>
      </c>
    </row>
    <row r="98" spans="2:9" x14ac:dyDescent="0.25">
      <c r="B98" s="74">
        <v>18</v>
      </c>
      <c r="C98" s="74" t="s">
        <v>29</v>
      </c>
      <c r="D98" s="74" t="s">
        <v>30</v>
      </c>
      <c r="E98" s="74">
        <v>1</v>
      </c>
      <c r="F98" s="75">
        <v>11874.47</v>
      </c>
      <c r="G98" s="75">
        <f>F98*E98</f>
        <v>11874.47</v>
      </c>
      <c r="H98" s="75">
        <f t="shared" si="34"/>
        <v>-169.26000000000022</v>
      </c>
      <c r="I98" s="75">
        <f t="shared" si="35"/>
        <v>-169.26000000000022</v>
      </c>
    </row>
    <row r="99" spans="2:9" x14ac:dyDescent="0.25">
      <c r="B99" s="63" t="s">
        <v>17</v>
      </c>
      <c r="C99" s="63" t="s">
        <v>36</v>
      </c>
      <c r="D99" s="63" t="s">
        <v>22</v>
      </c>
      <c r="E99" s="63" t="s">
        <v>23</v>
      </c>
      <c r="F99" s="63" t="s">
        <v>24</v>
      </c>
      <c r="G99" s="63" t="s">
        <v>25</v>
      </c>
      <c r="H99" s="61"/>
      <c r="I99" s="61"/>
    </row>
    <row r="100" spans="2:9" x14ac:dyDescent="0.25">
      <c r="B100" s="64">
        <v>19</v>
      </c>
      <c r="C100" s="64" t="s">
        <v>26</v>
      </c>
      <c r="D100" s="64" t="s">
        <v>27</v>
      </c>
      <c r="E100" s="64">
        <v>12</v>
      </c>
      <c r="F100" s="65">
        <v>671.34</v>
      </c>
      <c r="G100" s="65">
        <f>E100*F100</f>
        <v>8056.08</v>
      </c>
      <c r="H100" s="61">
        <f t="shared" ref="H100:H102" si="37">F100-F64</f>
        <v>0</v>
      </c>
      <c r="I100" s="61">
        <f t="shared" ref="I100:I102" si="38">G100-G64</f>
        <v>0</v>
      </c>
    </row>
    <row r="101" spans="2:9" x14ac:dyDescent="0.25">
      <c r="B101" s="64">
        <v>20</v>
      </c>
      <c r="C101" s="64" t="s">
        <v>28</v>
      </c>
      <c r="D101" s="64" t="s">
        <v>27</v>
      </c>
      <c r="E101" s="64">
        <v>12</v>
      </c>
      <c r="F101" s="65">
        <v>1576.69</v>
      </c>
      <c r="G101" s="65">
        <f>F101*E101</f>
        <v>18920.28</v>
      </c>
      <c r="H101" s="61">
        <f t="shared" si="37"/>
        <v>0</v>
      </c>
      <c r="I101" s="61">
        <f t="shared" si="38"/>
        <v>0</v>
      </c>
    </row>
    <row r="102" spans="2:9" x14ac:dyDescent="0.25">
      <c r="B102" s="74">
        <v>21</v>
      </c>
      <c r="C102" s="74" t="s">
        <v>29</v>
      </c>
      <c r="D102" s="74" t="s">
        <v>30</v>
      </c>
      <c r="E102" s="74">
        <v>1</v>
      </c>
      <c r="F102" s="75">
        <v>82649.47</v>
      </c>
      <c r="G102" s="75">
        <f>F102*E102</f>
        <v>82649.47</v>
      </c>
      <c r="H102" s="75">
        <f t="shared" si="37"/>
        <v>804.66999999999825</v>
      </c>
      <c r="I102" s="75">
        <f t="shared" si="38"/>
        <v>804.66999999999825</v>
      </c>
    </row>
    <row r="103" spans="2:9" x14ac:dyDescent="0.25">
      <c r="B103" s="63" t="s">
        <v>17</v>
      </c>
      <c r="C103" s="63" t="s">
        <v>37</v>
      </c>
      <c r="D103" s="63" t="s">
        <v>22</v>
      </c>
      <c r="E103" s="63" t="s">
        <v>23</v>
      </c>
      <c r="F103" s="63" t="s">
        <v>24</v>
      </c>
      <c r="G103" s="63" t="s">
        <v>25</v>
      </c>
      <c r="H103" s="61"/>
      <c r="I103" s="61"/>
    </row>
    <row r="104" spans="2:9" x14ac:dyDescent="0.25">
      <c r="B104" s="64">
        <v>22</v>
      </c>
      <c r="C104" s="64" t="s">
        <v>26</v>
      </c>
      <c r="D104" s="64" t="s">
        <v>27</v>
      </c>
      <c r="E104" s="64">
        <v>12</v>
      </c>
      <c r="F104" s="65">
        <v>500.95</v>
      </c>
      <c r="G104" s="65">
        <f>E104*F104</f>
        <v>6011.4</v>
      </c>
      <c r="H104" s="61">
        <f t="shared" ref="H104:H106" si="39">F104-F68</f>
        <v>0</v>
      </c>
      <c r="I104" s="61">
        <f t="shared" ref="I104:I106" si="40">G104-G68</f>
        <v>0</v>
      </c>
    </row>
    <row r="105" spans="2:9" x14ac:dyDescent="0.25">
      <c r="B105" s="64">
        <v>23</v>
      </c>
      <c r="C105" s="64" t="s">
        <v>28</v>
      </c>
      <c r="D105" s="64" t="s">
        <v>27</v>
      </c>
      <c r="E105" s="64">
        <v>12</v>
      </c>
      <c r="F105" s="65">
        <v>1001.89</v>
      </c>
      <c r="G105" s="65">
        <f>F105*E105</f>
        <v>12022.68</v>
      </c>
      <c r="H105" s="61">
        <f t="shared" si="39"/>
        <v>0</v>
      </c>
      <c r="I105" s="61">
        <f t="shared" si="40"/>
        <v>0</v>
      </c>
    </row>
    <row r="106" spans="2:9" x14ac:dyDescent="0.25">
      <c r="B106" s="74">
        <v>24</v>
      </c>
      <c r="C106" s="74" t="s">
        <v>29</v>
      </c>
      <c r="D106" s="74" t="s">
        <v>30</v>
      </c>
      <c r="E106" s="74">
        <v>1</v>
      </c>
      <c r="F106" s="75">
        <v>41422.639999999999</v>
      </c>
      <c r="G106" s="75">
        <f>F106*E106</f>
        <v>41422.639999999999</v>
      </c>
      <c r="H106" s="75">
        <f t="shared" si="39"/>
        <v>1888.1399999999994</v>
      </c>
      <c r="I106" s="75">
        <f t="shared" si="40"/>
        <v>1888.1399999999994</v>
      </c>
    </row>
    <row r="107" spans="2:9" x14ac:dyDescent="0.25">
      <c r="B107" s="86" t="s">
        <v>18</v>
      </c>
      <c r="C107" s="86"/>
      <c r="D107" s="86"/>
      <c r="E107" s="86"/>
      <c r="F107" s="86"/>
      <c r="G107" s="62">
        <f>SUM(G76:G106)</f>
        <v>517974.33999999991</v>
      </c>
      <c r="H107" s="62">
        <f>SUM(H76:H106)</f>
        <v>7828.7400000000052</v>
      </c>
      <c r="I107" s="62">
        <f>SUM(I76:I106)</f>
        <v>7828.7400000000052</v>
      </c>
    </row>
    <row r="108" spans="2:9" x14ac:dyDescent="0.25">
      <c r="B108" s="66"/>
      <c r="C108" s="66"/>
      <c r="D108" s="66"/>
      <c r="E108" s="66"/>
      <c r="F108" s="66"/>
      <c r="G108" s="67"/>
    </row>
    <row r="110" spans="2:9" x14ac:dyDescent="0.25">
      <c r="B110" s="85" t="s">
        <v>61</v>
      </c>
      <c r="C110" s="85"/>
      <c r="D110" s="85"/>
      <c r="E110" s="85"/>
      <c r="F110" s="85"/>
      <c r="G110" s="85"/>
      <c r="H110" s="69" t="s">
        <v>42</v>
      </c>
      <c r="I110" s="70" t="s">
        <v>43</v>
      </c>
    </row>
    <row r="111" spans="2:9" x14ac:dyDescent="0.25">
      <c r="B111" s="63" t="s">
        <v>17</v>
      </c>
      <c r="C111" s="63" t="s">
        <v>21</v>
      </c>
      <c r="D111" s="63" t="s">
        <v>22</v>
      </c>
      <c r="E111" s="63" t="s">
        <v>23</v>
      </c>
      <c r="F111" s="63" t="s">
        <v>24</v>
      </c>
      <c r="G111" s="63" t="s">
        <v>25</v>
      </c>
      <c r="H111" s="71"/>
      <c r="I111" s="72"/>
    </row>
    <row r="112" spans="2:9" x14ac:dyDescent="0.25">
      <c r="B112" s="74">
        <v>1</v>
      </c>
      <c r="C112" s="74" t="s">
        <v>26</v>
      </c>
      <c r="D112" s="74" t="s">
        <v>27</v>
      </c>
      <c r="E112" s="74">
        <v>12</v>
      </c>
      <c r="F112" s="75">
        <v>577.04</v>
      </c>
      <c r="G112" s="75">
        <f>E112*F112</f>
        <v>6924.48</v>
      </c>
      <c r="H112" s="75">
        <f>F112-F76</f>
        <v>38.579999999999927</v>
      </c>
      <c r="I112" s="75">
        <f>G112-G76</f>
        <v>462.95999999999913</v>
      </c>
    </row>
    <row r="113" spans="2:9" x14ac:dyDescent="0.25">
      <c r="B113" s="74">
        <v>2</v>
      </c>
      <c r="C113" s="74" t="s">
        <v>28</v>
      </c>
      <c r="D113" s="74" t="s">
        <v>27</v>
      </c>
      <c r="E113" s="74">
        <v>12</v>
      </c>
      <c r="F113" s="75">
        <v>1547.67</v>
      </c>
      <c r="G113" s="75">
        <f>E113*F113</f>
        <v>18572.04</v>
      </c>
      <c r="H113" s="75">
        <f t="shared" ref="H113" si="41">F113-F77</f>
        <v>103.48000000000002</v>
      </c>
      <c r="I113" s="75">
        <f t="shared" ref="I113:I114" si="42">G113-G77</f>
        <v>1241.760000000002</v>
      </c>
    </row>
    <row r="114" spans="2:9" x14ac:dyDescent="0.25">
      <c r="B114" s="72">
        <v>3</v>
      </c>
      <c r="C114" s="72" t="s">
        <v>29</v>
      </c>
      <c r="D114" s="72" t="s">
        <v>30</v>
      </c>
      <c r="E114" s="72">
        <v>1</v>
      </c>
      <c r="F114" s="71">
        <v>48471.98</v>
      </c>
      <c r="G114" s="71">
        <f>F114*E114</f>
        <v>48471.98</v>
      </c>
      <c r="H114" s="71">
        <f>F114-F78</f>
        <v>0</v>
      </c>
      <c r="I114" s="71">
        <f t="shared" si="42"/>
        <v>0</v>
      </c>
    </row>
    <row r="115" spans="2:9" x14ac:dyDescent="0.25">
      <c r="B115" s="73" t="s">
        <v>17</v>
      </c>
      <c r="C115" s="73" t="s">
        <v>31</v>
      </c>
      <c r="D115" s="73" t="s">
        <v>22</v>
      </c>
      <c r="E115" s="73" t="s">
        <v>23</v>
      </c>
      <c r="F115" s="73" t="s">
        <v>24</v>
      </c>
      <c r="G115" s="73" t="s">
        <v>25</v>
      </c>
      <c r="H115" s="71"/>
      <c r="I115" s="71"/>
    </row>
    <row r="116" spans="2:9" x14ac:dyDescent="0.25">
      <c r="B116" s="74">
        <v>4</v>
      </c>
      <c r="C116" s="74" t="s">
        <v>26</v>
      </c>
      <c r="D116" s="74" t="s">
        <v>27</v>
      </c>
      <c r="E116" s="74">
        <v>12</v>
      </c>
      <c r="F116" s="75">
        <v>705.51</v>
      </c>
      <c r="G116" s="75">
        <f>E116*F116</f>
        <v>8466.119999999999</v>
      </c>
      <c r="H116" s="75">
        <f>F116-F80</f>
        <v>47.169999999999959</v>
      </c>
      <c r="I116" s="75">
        <f t="shared" ref="I116:I118" si="43">G116-G80</f>
        <v>566.03999999999905</v>
      </c>
    </row>
    <row r="117" spans="2:9" x14ac:dyDescent="0.25">
      <c r="B117" s="74">
        <v>5</v>
      </c>
      <c r="C117" s="74" t="s">
        <v>28</v>
      </c>
      <c r="D117" s="74" t="s">
        <v>27</v>
      </c>
      <c r="E117" s="74">
        <v>12</v>
      </c>
      <c r="F117" s="75">
        <v>1647.87</v>
      </c>
      <c r="G117" s="75">
        <f t="shared" ref="G117" si="44">E117*F117</f>
        <v>19774.439999999999</v>
      </c>
      <c r="H117" s="75">
        <f t="shared" ref="H117" si="45">F117-F81</f>
        <v>110.17999999999984</v>
      </c>
      <c r="I117" s="75">
        <f t="shared" si="43"/>
        <v>1322.1599999999999</v>
      </c>
    </row>
    <row r="118" spans="2:9" x14ac:dyDescent="0.25">
      <c r="B118" s="72">
        <v>6</v>
      </c>
      <c r="C118" s="72" t="s">
        <v>29</v>
      </c>
      <c r="D118" s="72" t="s">
        <v>30</v>
      </c>
      <c r="E118" s="72">
        <v>1</v>
      </c>
      <c r="F118" s="71">
        <v>93785.03</v>
      </c>
      <c r="G118" s="71">
        <f>F118*E118</f>
        <v>93785.03</v>
      </c>
      <c r="H118" s="71">
        <f>F118-F82</f>
        <v>0</v>
      </c>
      <c r="I118" s="71">
        <f t="shared" si="43"/>
        <v>0</v>
      </c>
    </row>
    <row r="119" spans="2:9" x14ac:dyDescent="0.25">
      <c r="B119" s="73" t="s">
        <v>17</v>
      </c>
      <c r="C119" s="73" t="s">
        <v>32</v>
      </c>
      <c r="D119" s="73" t="s">
        <v>22</v>
      </c>
      <c r="E119" s="73" t="s">
        <v>23</v>
      </c>
      <c r="F119" s="73" t="s">
        <v>24</v>
      </c>
      <c r="G119" s="73" t="s">
        <v>25</v>
      </c>
      <c r="H119" s="71"/>
      <c r="I119" s="71"/>
    </row>
    <row r="120" spans="2:9" x14ac:dyDescent="0.25">
      <c r="B120" s="74">
        <v>7</v>
      </c>
      <c r="C120" s="74" t="s">
        <v>26</v>
      </c>
      <c r="D120" s="74" t="s">
        <v>27</v>
      </c>
      <c r="E120" s="74">
        <v>12</v>
      </c>
      <c r="F120" s="75">
        <v>766.15</v>
      </c>
      <c r="G120" s="75">
        <f>E120*F120</f>
        <v>9193.7999999999993</v>
      </c>
      <c r="H120" s="75">
        <f t="shared" ref="H120:H122" si="46">F120-F84</f>
        <v>51.230000000000018</v>
      </c>
      <c r="I120" s="75">
        <f t="shared" ref="I120:I122" si="47">G120-G84</f>
        <v>614.76000000000022</v>
      </c>
    </row>
    <row r="121" spans="2:9" x14ac:dyDescent="0.25">
      <c r="B121" s="74">
        <v>8</v>
      </c>
      <c r="C121" s="74" t="s">
        <v>28</v>
      </c>
      <c r="D121" s="74" t="s">
        <v>27</v>
      </c>
      <c r="E121" s="74">
        <v>12</v>
      </c>
      <c r="F121" s="75">
        <v>1267.3900000000001</v>
      </c>
      <c r="G121" s="75">
        <f>E121*F121</f>
        <v>15208.68</v>
      </c>
      <c r="H121" s="75">
        <f t="shared" si="46"/>
        <v>84.740000000000009</v>
      </c>
      <c r="I121" s="75">
        <f t="shared" si="47"/>
        <v>1016.8799999999992</v>
      </c>
    </row>
    <row r="122" spans="2:9" x14ac:dyDescent="0.25">
      <c r="B122" s="72">
        <v>9</v>
      </c>
      <c r="C122" s="72" t="s">
        <v>29</v>
      </c>
      <c r="D122" s="72" t="s">
        <v>30</v>
      </c>
      <c r="E122" s="72">
        <v>1</v>
      </c>
      <c r="F122" s="71">
        <v>67458.44</v>
      </c>
      <c r="G122" s="71">
        <f>F122*E122</f>
        <v>67458.44</v>
      </c>
      <c r="H122" s="71">
        <f t="shared" si="46"/>
        <v>0</v>
      </c>
      <c r="I122" s="71">
        <f t="shared" si="47"/>
        <v>0</v>
      </c>
    </row>
    <row r="123" spans="2:9" x14ac:dyDescent="0.25">
      <c r="B123" s="73" t="s">
        <v>17</v>
      </c>
      <c r="C123" s="73" t="s">
        <v>33</v>
      </c>
      <c r="D123" s="73" t="s">
        <v>22</v>
      </c>
      <c r="E123" s="73" t="s">
        <v>23</v>
      </c>
      <c r="F123" s="73" t="s">
        <v>24</v>
      </c>
      <c r="G123" s="73" t="s">
        <v>25</v>
      </c>
      <c r="H123" s="71"/>
      <c r="I123" s="71"/>
    </row>
    <row r="124" spans="2:9" x14ac:dyDescent="0.25">
      <c r="B124" s="74">
        <v>10</v>
      </c>
      <c r="C124" s="74" t="s">
        <v>26</v>
      </c>
      <c r="D124" s="74" t="s">
        <v>27</v>
      </c>
      <c r="E124" s="74">
        <v>12</v>
      </c>
      <c r="F124" s="75">
        <v>644.62</v>
      </c>
      <c r="G124" s="75">
        <f>E124*F124</f>
        <v>7735.4400000000005</v>
      </c>
      <c r="H124" s="75">
        <f t="shared" ref="H124:H126" si="48">F124-F88</f>
        <v>43.100000000000023</v>
      </c>
      <c r="I124" s="75">
        <f t="shared" ref="I124:I126" si="49">G124-G88</f>
        <v>517.20000000000073</v>
      </c>
    </row>
    <row r="125" spans="2:9" x14ac:dyDescent="0.25">
      <c r="B125" s="74">
        <v>11</v>
      </c>
      <c r="C125" s="74" t="s">
        <v>28</v>
      </c>
      <c r="D125" s="74" t="s">
        <v>27</v>
      </c>
      <c r="E125" s="74">
        <v>12</v>
      </c>
      <c r="F125" s="75">
        <v>644.62</v>
      </c>
      <c r="G125" s="75">
        <f t="shared" ref="G125" si="50">E125*F125</f>
        <v>7735.4400000000005</v>
      </c>
      <c r="H125" s="75">
        <f t="shared" si="48"/>
        <v>43.100000000000023</v>
      </c>
      <c r="I125" s="75">
        <f t="shared" si="49"/>
        <v>517.20000000000073</v>
      </c>
    </row>
    <row r="126" spans="2:9" x14ac:dyDescent="0.25">
      <c r="B126" s="72">
        <v>12</v>
      </c>
      <c r="C126" s="72" t="s">
        <v>29</v>
      </c>
      <c r="D126" s="72" t="s">
        <v>30</v>
      </c>
      <c r="E126" s="72">
        <v>1</v>
      </c>
      <c r="F126" s="71">
        <v>6423.52</v>
      </c>
      <c r="G126" s="71">
        <f>F126*E126</f>
        <v>6423.52</v>
      </c>
      <c r="H126" s="71">
        <f t="shared" si="48"/>
        <v>0</v>
      </c>
      <c r="I126" s="71">
        <f t="shared" si="49"/>
        <v>0</v>
      </c>
    </row>
    <row r="127" spans="2:9" x14ac:dyDescent="0.25">
      <c r="B127" s="73" t="s">
        <v>17</v>
      </c>
      <c r="C127" s="73" t="s">
        <v>34</v>
      </c>
      <c r="D127" s="73" t="s">
        <v>22</v>
      </c>
      <c r="E127" s="73" t="s">
        <v>23</v>
      </c>
      <c r="F127" s="73" t="s">
        <v>24</v>
      </c>
      <c r="G127" s="73" t="s">
        <v>25</v>
      </c>
      <c r="H127" s="71"/>
      <c r="I127" s="71"/>
    </row>
    <row r="128" spans="2:9" x14ac:dyDescent="0.25">
      <c r="B128" s="74">
        <v>13</v>
      </c>
      <c r="C128" s="74" t="s">
        <v>26</v>
      </c>
      <c r="D128" s="74" t="s">
        <v>27</v>
      </c>
      <c r="E128" s="74">
        <v>12</v>
      </c>
      <c r="F128" s="75">
        <v>631.91</v>
      </c>
      <c r="G128" s="75">
        <f>E128*F128</f>
        <v>7582.92</v>
      </c>
      <c r="H128" s="75">
        <f t="shared" ref="H128:H130" si="51">F128-F92</f>
        <v>42.25</v>
      </c>
      <c r="I128" s="75">
        <f t="shared" ref="I128:I130" si="52">G128-G92</f>
        <v>507</v>
      </c>
    </row>
    <row r="129" spans="2:10" x14ac:dyDescent="0.25">
      <c r="B129" s="74">
        <v>14</v>
      </c>
      <c r="C129" s="74" t="s">
        <v>28</v>
      </c>
      <c r="D129" s="74" t="s">
        <v>27</v>
      </c>
      <c r="E129" s="74">
        <v>12</v>
      </c>
      <c r="F129" s="75">
        <v>619.04</v>
      </c>
      <c r="G129" s="75">
        <f t="shared" ref="G129" si="53">E129*F129</f>
        <v>7428.48</v>
      </c>
      <c r="H129" s="75">
        <f t="shared" si="51"/>
        <v>41.389999999999986</v>
      </c>
      <c r="I129" s="75">
        <f t="shared" si="52"/>
        <v>496.68000000000029</v>
      </c>
    </row>
    <row r="130" spans="2:10" x14ac:dyDescent="0.25">
      <c r="B130" s="72">
        <v>15</v>
      </c>
      <c r="C130" s="72" t="s">
        <v>29</v>
      </c>
      <c r="D130" s="72" t="s">
        <v>30</v>
      </c>
      <c r="E130" s="72">
        <v>1</v>
      </c>
      <c r="F130" s="71">
        <v>6523.75</v>
      </c>
      <c r="G130" s="71">
        <f>F130*E130</f>
        <v>6523.75</v>
      </c>
      <c r="H130" s="71">
        <f t="shared" si="51"/>
        <v>0</v>
      </c>
      <c r="I130" s="71">
        <f t="shared" si="52"/>
        <v>0</v>
      </c>
    </row>
    <row r="131" spans="2:10" x14ac:dyDescent="0.25">
      <c r="B131" s="73" t="s">
        <v>17</v>
      </c>
      <c r="C131" s="73" t="s">
        <v>35</v>
      </c>
      <c r="D131" s="73" t="s">
        <v>22</v>
      </c>
      <c r="E131" s="73" t="s">
        <v>23</v>
      </c>
      <c r="F131" s="73" t="s">
        <v>24</v>
      </c>
      <c r="G131" s="73" t="s">
        <v>25</v>
      </c>
      <c r="H131" s="71"/>
      <c r="I131" s="71"/>
    </row>
    <row r="132" spans="2:10" x14ac:dyDescent="0.25">
      <c r="B132" s="74">
        <v>16</v>
      </c>
      <c r="C132" s="74" t="s">
        <v>26</v>
      </c>
      <c r="D132" s="74" t="s">
        <v>27</v>
      </c>
      <c r="E132" s="74">
        <v>12</v>
      </c>
      <c r="F132" s="75">
        <v>169.02</v>
      </c>
      <c r="G132" s="75">
        <f>E132*F132</f>
        <v>2028.2400000000002</v>
      </c>
      <c r="H132" s="75">
        <f t="shared" ref="H132:H134" si="54">F132-F96</f>
        <v>11.300000000000011</v>
      </c>
      <c r="I132" s="75">
        <f t="shared" ref="I132:I134" si="55">G132-G96</f>
        <v>135.60000000000036</v>
      </c>
    </row>
    <row r="133" spans="2:10" x14ac:dyDescent="0.25">
      <c r="B133" s="74">
        <v>17</v>
      </c>
      <c r="C133" s="74" t="s">
        <v>28</v>
      </c>
      <c r="D133" s="74" t="s">
        <v>27</v>
      </c>
      <c r="E133" s="74">
        <v>12</v>
      </c>
      <c r="F133" s="75">
        <v>991.53</v>
      </c>
      <c r="G133" s="75">
        <f t="shared" ref="G133" si="56">E133*F133</f>
        <v>11898.36</v>
      </c>
      <c r="H133" s="75">
        <f t="shared" si="54"/>
        <v>66.299999999999955</v>
      </c>
      <c r="I133" s="75">
        <f t="shared" si="55"/>
        <v>795.60000000000036</v>
      </c>
    </row>
    <row r="134" spans="2:10" x14ac:dyDescent="0.25">
      <c r="B134" s="72">
        <v>18</v>
      </c>
      <c r="C134" s="72" t="s">
        <v>29</v>
      </c>
      <c r="D134" s="72" t="s">
        <v>30</v>
      </c>
      <c r="E134" s="72">
        <v>1</v>
      </c>
      <c r="F134" s="71">
        <v>11874.47</v>
      </c>
      <c r="G134" s="71">
        <f>F134*E134</f>
        <v>11874.47</v>
      </c>
      <c r="H134" s="71">
        <f t="shared" si="54"/>
        <v>0</v>
      </c>
      <c r="I134" s="71">
        <f t="shared" si="55"/>
        <v>0</v>
      </c>
    </row>
    <row r="135" spans="2:10" x14ac:dyDescent="0.25">
      <c r="B135" s="73" t="s">
        <v>17</v>
      </c>
      <c r="C135" s="73" t="s">
        <v>36</v>
      </c>
      <c r="D135" s="73" t="s">
        <v>22</v>
      </c>
      <c r="E135" s="73" t="s">
        <v>23</v>
      </c>
      <c r="F135" s="73" t="s">
        <v>24</v>
      </c>
      <c r="G135" s="73" t="s">
        <v>25</v>
      </c>
      <c r="H135" s="71"/>
      <c r="I135" s="71"/>
    </row>
    <row r="136" spans="2:10" x14ac:dyDescent="0.25">
      <c r="B136" s="74">
        <v>19</v>
      </c>
      <c r="C136" s="74" t="s">
        <v>26</v>
      </c>
      <c r="D136" s="74" t="s">
        <v>27</v>
      </c>
      <c r="E136" s="74">
        <v>12</v>
      </c>
      <c r="F136" s="75">
        <v>719.45</v>
      </c>
      <c r="G136" s="75">
        <f>E136*F136</f>
        <v>8633.4000000000015</v>
      </c>
      <c r="H136" s="75">
        <f t="shared" ref="H136:H138" si="57">F136-F100</f>
        <v>48.110000000000014</v>
      </c>
      <c r="I136" s="75">
        <f t="shared" ref="I136:I138" si="58">G136-G100</f>
        <v>577.32000000000153</v>
      </c>
    </row>
    <row r="137" spans="2:10" x14ac:dyDescent="0.25">
      <c r="B137" s="74">
        <v>20</v>
      </c>
      <c r="C137" s="74" t="s">
        <v>28</v>
      </c>
      <c r="D137" s="74" t="s">
        <v>27</v>
      </c>
      <c r="E137" s="74">
        <v>12</v>
      </c>
      <c r="F137" s="75">
        <v>1689.67</v>
      </c>
      <c r="G137" s="75">
        <f>F137*E137</f>
        <v>20276.04</v>
      </c>
      <c r="H137" s="75">
        <f t="shared" si="57"/>
        <v>112.98000000000002</v>
      </c>
      <c r="I137" s="75">
        <f t="shared" si="58"/>
        <v>1355.760000000002</v>
      </c>
    </row>
    <row r="138" spans="2:10" x14ac:dyDescent="0.25">
      <c r="B138" s="72">
        <v>21</v>
      </c>
      <c r="C138" s="72" t="s">
        <v>29</v>
      </c>
      <c r="D138" s="72" t="s">
        <v>30</v>
      </c>
      <c r="E138" s="72">
        <v>1</v>
      </c>
      <c r="F138" s="71">
        <v>82649.47</v>
      </c>
      <c r="G138" s="71">
        <f>F138*E138</f>
        <v>82649.47</v>
      </c>
      <c r="H138" s="71">
        <f t="shared" si="57"/>
        <v>0</v>
      </c>
      <c r="I138" s="71">
        <f t="shared" si="58"/>
        <v>0</v>
      </c>
    </row>
    <row r="139" spans="2:10" x14ac:dyDescent="0.25">
      <c r="B139" s="73" t="s">
        <v>17</v>
      </c>
      <c r="C139" s="73" t="s">
        <v>37</v>
      </c>
      <c r="D139" s="73" t="s">
        <v>22</v>
      </c>
      <c r="E139" s="73" t="s">
        <v>23</v>
      </c>
      <c r="F139" s="73" t="s">
        <v>24</v>
      </c>
      <c r="G139" s="73" t="s">
        <v>25</v>
      </c>
      <c r="H139" s="71"/>
      <c r="I139" s="71"/>
    </row>
    <row r="140" spans="2:10" x14ac:dyDescent="0.25">
      <c r="B140" s="74">
        <v>22</v>
      </c>
      <c r="C140" s="74" t="s">
        <v>26</v>
      </c>
      <c r="D140" s="74" t="s">
        <v>27</v>
      </c>
      <c r="E140" s="74">
        <v>12</v>
      </c>
      <c r="F140" s="75">
        <v>536.85</v>
      </c>
      <c r="G140" s="75">
        <f>E140*F140</f>
        <v>6442.2000000000007</v>
      </c>
      <c r="H140" s="75">
        <f t="shared" ref="H140:H142" si="59">F140-F104</f>
        <v>35.900000000000034</v>
      </c>
      <c r="I140" s="75">
        <f t="shared" ref="I140:I142" si="60">G140-G104</f>
        <v>430.80000000000109</v>
      </c>
    </row>
    <row r="141" spans="2:10" x14ac:dyDescent="0.25">
      <c r="B141" s="74">
        <v>23</v>
      </c>
      <c r="C141" s="74" t="s">
        <v>28</v>
      </c>
      <c r="D141" s="74" t="s">
        <v>27</v>
      </c>
      <c r="E141" s="74">
        <v>12</v>
      </c>
      <c r="F141" s="75">
        <v>1073.68</v>
      </c>
      <c r="G141" s="75">
        <f>F141*E141</f>
        <v>12884.16</v>
      </c>
      <c r="H141" s="75">
        <f t="shared" si="59"/>
        <v>71.790000000000077</v>
      </c>
      <c r="I141" s="75">
        <f t="shared" si="60"/>
        <v>861.47999999999956</v>
      </c>
    </row>
    <row r="142" spans="2:10" x14ac:dyDescent="0.25">
      <c r="B142" s="72">
        <v>24</v>
      </c>
      <c r="C142" s="72" t="s">
        <v>29</v>
      </c>
      <c r="D142" s="72" t="s">
        <v>30</v>
      </c>
      <c r="E142" s="72">
        <v>1</v>
      </c>
      <c r="F142" s="71">
        <v>41422.639999999999</v>
      </c>
      <c r="G142" s="71">
        <f>F142*E142</f>
        <v>41422.639999999999</v>
      </c>
      <c r="H142" s="71">
        <f t="shared" si="59"/>
        <v>0</v>
      </c>
      <c r="I142" s="71">
        <f t="shared" si="60"/>
        <v>0</v>
      </c>
    </row>
    <row r="143" spans="2:10" x14ac:dyDescent="0.25">
      <c r="B143" s="86" t="s">
        <v>18</v>
      </c>
      <c r="C143" s="86"/>
      <c r="D143" s="86"/>
      <c r="E143" s="86"/>
      <c r="F143" s="86"/>
      <c r="G143" s="62">
        <f>SUM(G112:G142)</f>
        <v>529393.53999999992</v>
      </c>
      <c r="H143" s="68">
        <f>SUM(H112:H142)</f>
        <v>951.5999999999998</v>
      </c>
      <c r="I143" s="68">
        <f>SUM(I112:I142)</f>
        <v>11419.200000000006</v>
      </c>
      <c r="J143" s="58">
        <f>SUM(J112:J142)</f>
        <v>0</v>
      </c>
    </row>
    <row r="144" spans="2:10" x14ac:dyDescent="0.25">
      <c r="G144" s="58"/>
    </row>
  </sheetData>
  <mergeCells count="8">
    <mergeCell ref="B2:G2"/>
    <mergeCell ref="B110:G110"/>
    <mergeCell ref="B143:F143"/>
    <mergeCell ref="B35:F35"/>
    <mergeCell ref="B38:G38"/>
    <mergeCell ref="B71:F71"/>
    <mergeCell ref="B74:G74"/>
    <mergeCell ref="B107:F10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workbookViewId="0">
      <selection activeCell="A18" sqref="A1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F1" s="78">
        <v>43227</v>
      </c>
      <c r="I1" s="79"/>
      <c r="N1" s="79"/>
      <c r="S1" s="79"/>
      <c r="X1" s="79"/>
      <c r="Z1" s="78">
        <v>43958</v>
      </c>
      <c r="AC1" s="79"/>
      <c r="AE1" s="78">
        <v>43958</v>
      </c>
      <c r="AH1" s="79"/>
    </row>
    <row r="2" spans="2:34" s="78" customFormat="1" x14ac:dyDescent="0.25">
      <c r="F2" s="78">
        <v>43010</v>
      </c>
      <c r="I2" s="79"/>
      <c r="N2" s="79"/>
      <c r="S2" s="79"/>
      <c r="X2" s="79"/>
      <c r="Z2" s="78">
        <v>43689</v>
      </c>
      <c r="AC2" s="79"/>
      <c r="AE2" s="78">
        <v>43689</v>
      </c>
      <c r="AH2" s="79"/>
    </row>
    <row r="3" spans="2:34" s="80" customFormat="1" x14ac:dyDescent="0.25">
      <c r="F3" s="80">
        <f>F1-F2</f>
        <v>217</v>
      </c>
      <c r="Z3" s="80">
        <f>Z1-Z2</f>
        <v>269</v>
      </c>
      <c r="AE3" s="80">
        <f>AE1-AE2</f>
        <v>269</v>
      </c>
    </row>
    <row r="4" spans="2:34" s="80" customFormat="1" x14ac:dyDescent="0.25"/>
    <row r="5" spans="2:34" s="35" customFormat="1" x14ac:dyDescent="0.25">
      <c r="B5" s="85" t="str">
        <f>'Resumo do Contrato'!B3</f>
        <v>CONTRATO 14.2017.RER</v>
      </c>
      <c r="C5" s="85"/>
      <c r="D5" s="85"/>
      <c r="E5" s="87" t="s">
        <v>63</v>
      </c>
      <c r="F5" s="87"/>
      <c r="G5" s="87"/>
      <c r="H5" s="87"/>
      <c r="I5" s="88" t="s">
        <v>6</v>
      </c>
      <c r="J5" s="85" t="s">
        <v>69</v>
      </c>
      <c r="K5" s="85"/>
      <c r="L5" s="85"/>
      <c r="M5" s="85"/>
      <c r="N5" s="88" t="s">
        <v>6</v>
      </c>
      <c r="O5" s="85" t="s">
        <v>71</v>
      </c>
      <c r="P5" s="85"/>
      <c r="Q5" s="85"/>
      <c r="R5" s="85"/>
      <c r="S5" s="88" t="s">
        <v>6</v>
      </c>
      <c r="T5" s="87" t="s">
        <v>72</v>
      </c>
      <c r="U5" s="87"/>
      <c r="V5" s="87"/>
      <c r="W5" s="87"/>
      <c r="X5" s="88" t="s">
        <v>6</v>
      </c>
      <c r="Y5" s="87" t="s">
        <v>74</v>
      </c>
      <c r="Z5" s="87"/>
      <c r="AA5" s="87"/>
      <c r="AB5" s="87"/>
      <c r="AC5" s="88" t="s">
        <v>6</v>
      </c>
      <c r="AD5" s="85" t="s">
        <v>76</v>
      </c>
      <c r="AE5" s="85"/>
      <c r="AF5" s="85"/>
      <c r="AG5" s="85"/>
      <c r="AH5" s="88" t="s">
        <v>6</v>
      </c>
    </row>
    <row r="6" spans="2:34" s="35" customFormat="1" x14ac:dyDescent="0.25">
      <c r="B6" s="90" t="str">
        <f>'Resumo do Contrato'!D4</f>
        <v>08/05/2017 a 07/05/2018</v>
      </c>
      <c r="C6" s="90"/>
      <c r="D6" s="90"/>
      <c r="E6" s="87" t="s">
        <v>64</v>
      </c>
      <c r="F6" s="87"/>
      <c r="G6" s="87"/>
      <c r="H6" s="87"/>
      <c r="I6" s="88"/>
      <c r="J6" s="85" t="s">
        <v>48</v>
      </c>
      <c r="K6" s="85"/>
      <c r="L6" s="85"/>
      <c r="M6" s="85"/>
      <c r="N6" s="88"/>
      <c r="O6" s="85" t="s">
        <v>47</v>
      </c>
      <c r="P6" s="85"/>
      <c r="Q6" s="85"/>
      <c r="R6" s="85"/>
      <c r="S6" s="88"/>
      <c r="T6" s="87" t="s">
        <v>73</v>
      </c>
      <c r="U6" s="87"/>
      <c r="V6" s="87"/>
      <c r="W6" s="87"/>
      <c r="X6" s="88"/>
      <c r="Y6" s="87" t="s">
        <v>75</v>
      </c>
      <c r="Z6" s="87"/>
      <c r="AA6" s="87"/>
      <c r="AB6" s="87"/>
      <c r="AC6" s="88"/>
      <c r="AD6" s="85" t="s">
        <v>54</v>
      </c>
      <c r="AE6" s="85"/>
      <c r="AF6" s="85"/>
      <c r="AG6" s="85"/>
      <c r="AH6" s="88"/>
    </row>
    <row r="7" spans="2:34" s="35" customFormat="1" x14ac:dyDescent="0.25">
      <c r="B7" s="85"/>
      <c r="C7" s="85"/>
      <c r="D7" s="85"/>
      <c r="E7" s="87"/>
      <c r="F7" s="87"/>
      <c r="G7" s="87"/>
      <c r="H7" s="87"/>
      <c r="I7" s="88"/>
      <c r="J7" s="85"/>
      <c r="K7" s="85"/>
      <c r="L7" s="85"/>
      <c r="M7" s="85"/>
      <c r="N7" s="88"/>
      <c r="O7" s="85"/>
      <c r="P7" s="85"/>
      <c r="Q7" s="85"/>
      <c r="R7" s="85"/>
      <c r="S7" s="88"/>
      <c r="T7" s="87"/>
      <c r="U7" s="87"/>
      <c r="V7" s="87"/>
      <c r="W7" s="87"/>
      <c r="X7" s="88"/>
      <c r="Y7" s="87"/>
      <c r="Z7" s="87"/>
      <c r="AA7" s="87"/>
      <c r="AB7" s="87"/>
      <c r="AC7" s="88"/>
      <c r="AD7" s="85"/>
      <c r="AE7" s="85"/>
      <c r="AF7" s="85"/>
      <c r="AG7" s="85"/>
      <c r="AH7" s="88"/>
    </row>
    <row r="8" spans="2:34" s="36" customFormat="1" ht="30" x14ac:dyDescent="0.25">
      <c r="B8" s="91"/>
      <c r="C8" s="37" t="s">
        <v>7</v>
      </c>
      <c r="D8" s="37" t="s">
        <v>0</v>
      </c>
      <c r="E8" s="37" t="s">
        <v>12</v>
      </c>
      <c r="F8" s="37" t="s">
        <v>13</v>
      </c>
      <c r="G8" s="37" t="s">
        <v>43</v>
      </c>
      <c r="H8" s="38" t="s">
        <v>5</v>
      </c>
      <c r="I8" s="88"/>
      <c r="J8" s="37" t="s">
        <v>12</v>
      </c>
      <c r="K8" s="37" t="s">
        <v>13</v>
      </c>
      <c r="L8" s="37" t="s">
        <v>43</v>
      </c>
      <c r="M8" s="38" t="s">
        <v>5</v>
      </c>
      <c r="N8" s="88"/>
      <c r="O8" s="37" t="s">
        <v>12</v>
      </c>
      <c r="P8" s="37" t="s">
        <v>13</v>
      </c>
      <c r="Q8" s="37" t="s">
        <v>43</v>
      </c>
      <c r="R8" s="38" t="s">
        <v>5</v>
      </c>
      <c r="S8" s="88"/>
      <c r="T8" s="37" t="s">
        <v>12</v>
      </c>
      <c r="U8" s="37" t="s">
        <v>13</v>
      </c>
      <c r="V8" s="37" t="s">
        <v>43</v>
      </c>
      <c r="W8" s="38" t="s">
        <v>5</v>
      </c>
      <c r="X8" s="88"/>
      <c r="Y8" s="37" t="s">
        <v>12</v>
      </c>
      <c r="Z8" s="37" t="s">
        <v>13</v>
      </c>
      <c r="AA8" s="37" t="s">
        <v>43</v>
      </c>
      <c r="AB8" s="38" t="s">
        <v>5</v>
      </c>
      <c r="AC8" s="88"/>
      <c r="AD8" s="37" t="s">
        <v>12</v>
      </c>
      <c r="AE8" s="37" t="s">
        <v>13</v>
      </c>
      <c r="AF8" s="37" t="s">
        <v>43</v>
      </c>
      <c r="AG8" s="38" t="s">
        <v>5</v>
      </c>
      <c r="AH8" s="88"/>
    </row>
    <row r="9" spans="2:34" s="35" customFormat="1" x14ac:dyDescent="0.25">
      <c r="B9" s="91"/>
      <c r="C9" s="39"/>
      <c r="D9" s="40">
        <v>539462.60000000009</v>
      </c>
      <c r="E9" s="40"/>
      <c r="F9" s="40">
        <v>510145.6</v>
      </c>
      <c r="G9" s="40">
        <f>F9-D9</f>
        <v>-29317.000000000116</v>
      </c>
      <c r="H9" s="41">
        <v>-17429.558904109661</v>
      </c>
      <c r="I9" s="42">
        <f>H9+D9</f>
        <v>522033.04109589045</v>
      </c>
      <c r="J9" s="40"/>
      <c r="K9" s="40">
        <v>510145.6</v>
      </c>
      <c r="L9" s="40">
        <f>K9-F9</f>
        <v>0</v>
      </c>
      <c r="M9" s="41">
        <v>510145.6</v>
      </c>
      <c r="N9" s="42">
        <f>M9+I9</f>
        <v>1032178.6410958904</v>
      </c>
      <c r="O9" s="40"/>
      <c r="P9" s="40">
        <v>510145.6</v>
      </c>
      <c r="Q9" s="40">
        <f>P9-K9</f>
        <v>0</v>
      </c>
      <c r="R9" s="41">
        <v>510145.6</v>
      </c>
      <c r="S9" s="42">
        <f>R9+N9</f>
        <v>1542324.2410958903</v>
      </c>
      <c r="T9" s="40"/>
      <c r="U9" s="40">
        <v>517974.34</v>
      </c>
      <c r="V9" s="40">
        <f>U9-P9</f>
        <v>7828.7400000000489</v>
      </c>
      <c r="W9" s="41">
        <v>7828.7400000000489</v>
      </c>
      <c r="X9" s="42">
        <f>W9+S9</f>
        <v>1550152.9810958903</v>
      </c>
      <c r="Y9" s="40"/>
      <c r="Z9" s="40">
        <v>529393.53999999992</v>
      </c>
      <c r="AA9" s="40">
        <f>Z9-U9</f>
        <v>11419.199999999895</v>
      </c>
      <c r="AB9" s="41">
        <v>8415.7939726026616</v>
      </c>
      <c r="AC9" s="42">
        <f>AB9+X9</f>
        <v>1558568.7750684929</v>
      </c>
      <c r="AD9" s="40"/>
      <c r="AE9" s="40">
        <v>529393.53999999992</v>
      </c>
      <c r="AF9" s="40">
        <f>AE9-Z9</f>
        <v>0</v>
      </c>
      <c r="AG9" s="41">
        <v>529393.54</v>
      </c>
      <c r="AH9" s="42">
        <f>AG9+AC9</f>
        <v>2087962.3150684929</v>
      </c>
    </row>
    <row r="10" spans="2:34" s="35" customFormat="1" x14ac:dyDescent="0.25">
      <c r="B10" s="89" t="s">
        <v>14</v>
      </c>
      <c r="C10" s="89"/>
      <c r="D10" s="43"/>
      <c r="E10" s="89" t="s">
        <v>14</v>
      </c>
      <c r="F10" s="89"/>
      <c r="G10" s="44"/>
      <c r="H10" s="45"/>
      <c r="I10" s="45"/>
      <c r="J10" s="89" t="s">
        <v>14</v>
      </c>
      <c r="K10" s="89"/>
      <c r="L10" s="57"/>
      <c r="M10" s="45"/>
      <c r="N10" s="45"/>
      <c r="O10" s="89" t="s">
        <v>14</v>
      </c>
      <c r="P10" s="89"/>
      <c r="Q10" s="57"/>
      <c r="R10" s="45"/>
      <c r="S10" s="45"/>
      <c r="T10" s="89" t="s">
        <v>14</v>
      </c>
      <c r="U10" s="89"/>
      <c r="V10" s="57"/>
      <c r="W10" s="45"/>
      <c r="X10" s="45"/>
      <c r="Y10" s="89" t="s">
        <v>14</v>
      </c>
      <c r="Z10" s="89"/>
      <c r="AA10" s="57"/>
      <c r="AB10" s="45"/>
      <c r="AC10" s="45"/>
      <c r="AD10" s="89" t="s">
        <v>14</v>
      </c>
      <c r="AE10" s="89"/>
      <c r="AF10" s="57"/>
      <c r="AG10" s="45"/>
      <c r="AH10" s="45"/>
    </row>
    <row r="11" spans="2:34" s="46" customFormat="1" x14ac:dyDescent="0.25">
      <c r="B11" s="49" t="s">
        <v>68</v>
      </c>
      <c r="C11" s="47" t="s">
        <v>70</v>
      </c>
      <c r="D11" s="48"/>
      <c r="E11" s="49" t="s">
        <v>68</v>
      </c>
      <c r="F11" s="50" t="s">
        <v>15</v>
      </c>
      <c r="G11" s="50" t="s">
        <v>70</v>
      </c>
      <c r="H11" s="51"/>
      <c r="I11" s="45"/>
      <c r="J11" s="49" t="s">
        <v>68</v>
      </c>
      <c r="K11" s="50" t="s">
        <v>15</v>
      </c>
      <c r="L11" s="50" t="s">
        <v>70</v>
      </c>
      <c r="M11" s="51"/>
      <c r="N11" s="45"/>
      <c r="O11" s="49" t="s">
        <v>68</v>
      </c>
      <c r="P11" s="50" t="s">
        <v>15</v>
      </c>
      <c r="Q11" s="50" t="s">
        <v>70</v>
      </c>
      <c r="R11" s="51"/>
      <c r="S11" s="45"/>
      <c r="T11" s="49" t="s">
        <v>68</v>
      </c>
      <c r="U11" s="50" t="s">
        <v>15</v>
      </c>
      <c r="V11" s="50" t="s">
        <v>70</v>
      </c>
      <c r="W11" s="51"/>
      <c r="X11" s="45"/>
      <c r="Y11" s="49" t="s">
        <v>68</v>
      </c>
      <c r="Z11" s="50" t="s">
        <v>15</v>
      </c>
      <c r="AA11" s="50" t="s">
        <v>70</v>
      </c>
      <c r="AB11" s="51"/>
      <c r="AC11" s="45"/>
      <c r="AD11" s="49" t="s">
        <v>68</v>
      </c>
      <c r="AE11" s="50" t="s">
        <v>15</v>
      </c>
      <c r="AF11" s="50" t="s">
        <v>70</v>
      </c>
      <c r="AG11" s="51"/>
      <c r="AH11" s="45"/>
    </row>
    <row r="12" spans="2:34" s="35" customFormat="1" x14ac:dyDescent="0.25">
      <c r="B12" s="52" t="s">
        <v>62</v>
      </c>
      <c r="C12" s="53">
        <v>539462.60000000009</v>
      </c>
      <c r="E12" s="52" t="s">
        <v>62</v>
      </c>
      <c r="F12" s="55">
        <f>(G9/365)*217</f>
        <v>-17429.558904109661</v>
      </c>
      <c r="G12" s="55">
        <f>F12+C12</f>
        <v>522033.04109589045</v>
      </c>
      <c r="H12" s="56"/>
      <c r="I12" s="45"/>
      <c r="J12" s="52" t="s">
        <v>65</v>
      </c>
      <c r="K12" s="55">
        <f>(L9/360)*148</f>
        <v>0</v>
      </c>
      <c r="L12" s="55">
        <v>510145.6</v>
      </c>
      <c r="M12" s="56"/>
      <c r="N12" s="45"/>
      <c r="O12" s="52" t="s">
        <v>66</v>
      </c>
      <c r="P12" s="55">
        <f>(Q9/360)*148</f>
        <v>0</v>
      </c>
      <c r="Q12" s="55">
        <v>510145.6</v>
      </c>
      <c r="R12" s="56"/>
      <c r="S12" s="45"/>
      <c r="T12" s="52" t="s">
        <v>66</v>
      </c>
      <c r="U12" s="55">
        <f>V9</f>
        <v>7828.7400000000489</v>
      </c>
      <c r="V12" s="55">
        <f>U12+Q12</f>
        <v>517974.34</v>
      </c>
      <c r="W12" s="56"/>
      <c r="X12" s="45"/>
      <c r="Y12" s="52" t="s">
        <v>66</v>
      </c>
      <c r="Z12" s="55">
        <f>(AA9/365)*269</f>
        <v>8415.7939726026616</v>
      </c>
      <c r="AA12" s="55">
        <f>Z12+V12</f>
        <v>526390.13397260266</v>
      </c>
      <c r="AB12" s="56"/>
      <c r="AC12" s="45"/>
      <c r="AD12" s="52" t="s">
        <v>67</v>
      </c>
      <c r="AE12" s="55"/>
      <c r="AF12" s="55">
        <v>529393.53999999992</v>
      </c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7"/>
      <c r="I13" s="45"/>
      <c r="J13" s="54"/>
      <c r="K13" s="55"/>
      <c r="L13" s="55"/>
      <c r="M13" s="77"/>
      <c r="N13" s="45"/>
      <c r="O13" s="54"/>
      <c r="P13" s="55"/>
      <c r="Q13" s="55"/>
      <c r="R13" s="77"/>
      <c r="S13" s="45"/>
      <c r="T13" s="54"/>
      <c r="U13" s="55"/>
      <c r="V13" s="55"/>
      <c r="W13" s="77"/>
      <c r="X13" s="45"/>
      <c r="Y13" s="54"/>
      <c r="Z13" s="55"/>
      <c r="AA13" s="55"/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/>
      <c r="C14" s="53"/>
      <c r="E14" s="54"/>
      <c r="F14" s="55"/>
      <c r="G14" s="55"/>
      <c r="H14" s="77"/>
      <c r="I14" s="45"/>
      <c r="J14" s="54"/>
      <c r="K14" s="55"/>
      <c r="L14" s="55"/>
      <c r="M14" s="77"/>
      <c r="N14" s="45"/>
      <c r="O14" s="54"/>
      <c r="P14" s="55"/>
      <c r="Q14" s="55"/>
      <c r="R14" s="77"/>
      <c r="S14" s="45"/>
      <c r="T14" s="54"/>
      <c r="U14" s="55"/>
      <c r="V14" s="55"/>
      <c r="W14" s="77"/>
      <c r="X14" s="45"/>
      <c r="Y14" s="54"/>
      <c r="Z14" s="55"/>
      <c r="AA14" s="55"/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2020-08-28T18:12:03Z</dcterms:modified>
</cp:coreProperties>
</file>