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Ponte Nova\"/>
    </mc:Choice>
  </mc:AlternateContent>
  <xr:revisionPtr revIDLastSave="0" documentId="13_ncr:1_{BC482315-7FC2-4B17-A6C9-02062ADAC48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9" i="3" l="1"/>
  <c r="L13" i="3"/>
  <c r="L14" i="3"/>
  <c r="L15" i="3"/>
  <c r="L16" i="3"/>
  <c r="L17" i="3"/>
  <c r="L18" i="3"/>
  <c r="L19" i="3"/>
  <c r="L20" i="3"/>
  <c r="L21" i="3"/>
  <c r="L22" i="3"/>
  <c r="L23" i="3"/>
  <c r="J9" i="3" l="1"/>
  <c r="E9" i="3" l="1"/>
  <c r="B9" i="3"/>
  <c r="C12" i="3" s="1"/>
  <c r="I9" i="3" l="1"/>
  <c r="G9" i="3" l="1"/>
  <c r="G4" i="4"/>
  <c r="K3" i="3"/>
  <c r="Q9" i="3"/>
  <c r="P12" i="3" s="1"/>
  <c r="L9" i="3"/>
  <c r="K12" i="3" s="1"/>
  <c r="H10" i="4"/>
  <c r="B2" i="4"/>
  <c r="G10" i="4"/>
  <c r="F12" i="3" l="1"/>
  <c r="G12" i="3" s="1"/>
  <c r="L12" i="3" s="1"/>
  <c r="I10" i="4"/>
  <c r="G5" i="4"/>
  <c r="H11" i="4"/>
  <c r="G11" i="4"/>
  <c r="I11" i="4" l="1"/>
  <c r="N9" i="3"/>
  <c r="S9" i="3" s="1"/>
  <c r="J83" i="4"/>
  <c r="E15" i="2" l="1"/>
  <c r="B6" i="3" l="1"/>
  <c r="B5" i="3"/>
  <c r="G15" i="2"/>
  <c r="F15" i="2"/>
</calcChain>
</file>

<file path=xl/sharedStrings.xml><?xml version="1.0" encoding="utf-8"?>
<sst xmlns="http://schemas.openxmlformats.org/spreadsheetml/2006/main" count="84" uniqueCount="49">
  <si>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</si>
  <si>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</si>
  <si>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</si>
  <si>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</si>
  <si>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</si>
  <si>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</si>
  <si>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</si>
  <si>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</si>
  <si>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</si>
  <si>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</si>
  <si>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</si>
  <si>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</si>
  <si>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</si>
  <si>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</si>
  <si>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</si>
  <si>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</si>
  <si>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</si>
  <si>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</si>
  <si>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</si>
  <si>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</si>
  <si>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</si>
  <si>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</si>
  <si>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Reequilíbrio</t>
  </si>
  <si>
    <t>Diferença Unitária</t>
  </si>
  <si>
    <t>Diferença Global</t>
  </si>
  <si>
    <t>Parcela nº</t>
  </si>
  <si>
    <t>Valor Parcela</t>
  </si>
  <si>
    <t>CONTRATO 040.2018.PNR</t>
  </si>
  <si>
    <t>Alteração de texto</t>
  </si>
  <si>
    <t>Valor inicial do Contrato - 29/06/2018</t>
  </si>
  <si>
    <t>23208.003586/2018-53</t>
  </si>
  <si>
    <t>24/09/2018 a 23/09/2019</t>
  </si>
  <si>
    <t>23718.000827/2018-70</t>
  </si>
  <si>
    <t>Prestação dos serviços SMC – Serviço Multimídia, de conectividade digital, em linha privativa de comunicação de Internet, com fornecimento de roteador, para o Campus Avançado Ponte Nova, por um período de 12 (doze) meses, conforme configuração estabelecida, especificações e condições constantes no Termo de Referência.</t>
  </si>
  <si>
    <t>mês</t>
  </si>
  <si>
    <t>TA 02/2019 - REEQUILÍBRIO - Vigência a partir de 24/09/2019</t>
  </si>
  <si>
    <t>Aditivo 01/2019 - 10/09/2019</t>
  </si>
  <si>
    <t>Primeiro Apostilamento - 05/11/2018</t>
  </si>
  <si>
    <t>24/09/2019 a 23/09/2020</t>
  </si>
  <si>
    <t>23718.000567/2019-13</t>
  </si>
  <si>
    <t>23718.000710/2019-77</t>
  </si>
  <si>
    <t>Aditivo 02/2019 - 08/11/2019</t>
  </si>
  <si>
    <t>24/09/2020 a 23/09/2021</t>
  </si>
  <si>
    <t>23718.000435/2020-25</t>
  </si>
  <si>
    <t>ADITIVO 01/2019 - PRORRROGAÇÃO</t>
  </si>
  <si>
    <t>ADITIVO 02/2019 - REEQUILÍBRIO</t>
  </si>
  <si>
    <t>Vigência a partir de 24/09/2019</t>
  </si>
  <si>
    <t>ADITIVO 03/2020 - PRORROGAÇÃO</t>
  </si>
  <si>
    <t>Aditivo 03/2020 - 01/09/2020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</si>
</sst>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1" xfId="0" applyNumberFormat="1" applyBorder="1"/>
    <xf numFmtId="4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1" applyNumberFormat="1" applyFont="1" applyFill="1" applyBorder="1" applyAlignment="1">
      <alignment horizontal="center" vertical="center"/>
    </xf>
    <xf numFmtId="4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0" fillId="0" borderId="1" xfId="1" applyNumberFormat="1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1"/>
  <sheetViews>
    <sheetView showGridLines="0" tabSelected="1" workbookViewId="0">
      <selection activeCell="B9" sqref="B9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31" t="s">
        <v>27</v>
      </c>
      <c r="C3" s="28" t="s">
        <v>7</v>
      </c>
      <c r="D3" s="28" t="s">
        <v>8</v>
      </c>
      <c r="E3" s="28" t="s">
        <v>0</v>
      </c>
      <c r="F3" s="29" t="s">
        <v>1</v>
      </c>
      <c r="G3" s="30" t="s">
        <v>2</v>
      </c>
      <c r="H3" s="28" t="s">
        <v>3</v>
      </c>
      <c r="I3" s="66"/>
      <c r="J3" s="66"/>
    </row>
    <row r="4" spans="2:10" x14ac:dyDescent="0.3">
      <c r="B4" s="22" t="s">
        <v>29</v>
      </c>
      <c r="C4" s="19"/>
      <c r="D4" s="23" t="s">
        <v>31</v>
      </c>
      <c r="E4" s="19">
        <v>28326.12</v>
      </c>
      <c r="F4" s="20"/>
      <c r="G4" s="21"/>
      <c r="H4" s="23" t="s">
        <v>30</v>
      </c>
      <c r="I4" s="5"/>
    </row>
    <row r="5" spans="2:10" x14ac:dyDescent="0.3">
      <c r="B5" s="61" t="s">
        <v>37</v>
      </c>
      <c r="C5" s="19" t="s">
        <v>28</v>
      </c>
      <c r="D5" s="23"/>
      <c r="E5" s="19"/>
      <c r="F5" s="20"/>
      <c r="G5" s="21"/>
      <c r="H5" s="23" t="s">
        <v>32</v>
      </c>
      <c r="I5" s="5"/>
    </row>
    <row r="6" spans="2:10" x14ac:dyDescent="0.3">
      <c r="B6" s="61" t="s">
        <v>36</v>
      </c>
      <c r="C6" s="19" t="s">
        <v>9</v>
      </c>
      <c r="D6" s="23" t="s">
        <v>38</v>
      </c>
      <c r="E6" s="19"/>
      <c r="F6" s="20"/>
      <c r="G6" s="21"/>
      <c r="H6" s="23" t="s">
        <v>39</v>
      </c>
      <c r="I6" s="5"/>
    </row>
    <row r="7" spans="2:10" x14ac:dyDescent="0.3">
      <c r="B7" s="22" t="s">
        <v>41</v>
      </c>
      <c r="C7" s="19" t="s">
        <v>22</v>
      </c>
      <c r="D7" s="18"/>
      <c r="E7" s="19">
        <v>-21786.12</v>
      </c>
      <c r="F7" s="20"/>
      <c r="G7" s="21"/>
      <c r="H7" s="18" t="s">
        <v>40</v>
      </c>
      <c r="I7" s="5"/>
    </row>
    <row r="8" spans="2:10" x14ac:dyDescent="0.3">
      <c r="B8" s="22" t="s">
        <v>48</v>
      </c>
      <c r="C8" s="19" t="s">
        <v>9</v>
      </c>
      <c r="D8" s="18" t="s">
        <v>42</v>
      </c>
      <c r="E8" s="19"/>
      <c r="F8" s="20"/>
      <c r="G8" s="21"/>
      <c r="H8" s="18" t="s">
        <v>43</v>
      </c>
      <c r="I8" s="5"/>
    </row>
    <row r="9" spans="2:10" x14ac:dyDescent="0.3">
      <c r="B9" s="22"/>
      <c r="C9" s="19"/>
      <c r="D9" s="18"/>
      <c r="E9" s="19"/>
      <c r="F9" s="20"/>
      <c r="G9" s="21"/>
      <c r="H9" s="18"/>
      <c r="I9" s="5"/>
    </row>
    <row r="10" spans="2:10" x14ac:dyDescent="0.3">
      <c r="B10" s="22"/>
      <c r="C10" s="19"/>
      <c r="D10" s="18"/>
      <c r="E10" s="19"/>
      <c r="F10" s="20"/>
      <c r="G10" s="21"/>
      <c r="H10" s="18"/>
      <c r="I10" s="5"/>
    </row>
    <row r="11" spans="2:10" x14ac:dyDescent="0.3">
      <c r="B11" s="22"/>
      <c r="C11" s="19"/>
      <c r="D11" s="18"/>
      <c r="E11" s="19"/>
      <c r="F11" s="20"/>
      <c r="G11" s="21"/>
      <c r="H11" s="18"/>
      <c r="I11" s="5"/>
      <c r="J11" s="6"/>
    </row>
    <row r="12" spans="2:10" x14ac:dyDescent="0.3">
      <c r="B12" s="22"/>
      <c r="C12" s="19"/>
      <c r="D12" s="18"/>
      <c r="E12" s="19"/>
      <c r="F12" s="20"/>
      <c r="G12" s="21"/>
      <c r="H12" s="18"/>
      <c r="I12" s="5"/>
      <c r="J12" s="6"/>
    </row>
    <row r="13" spans="2:10" x14ac:dyDescent="0.3">
      <c r="B13" s="22"/>
      <c r="C13" s="19"/>
      <c r="D13" s="18"/>
      <c r="E13" s="19"/>
      <c r="F13" s="20"/>
      <c r="G13" s="21"/>
      <c r="H13" s="18"/>
      <c r="I13" s="5"/>
      <c r="J13" s="6"/>
    </row>
    <row r="14" spans="2:10" x14ac:dyDescent="0.3">
      <c r="B14" s="16"/>
      <c r="C14" s="17"/>
      <c r="D14" s="18"/>
      <c r="E14" s="19"/>
      <c r="F14" s="20"/>
      <c r="G14" s="21"/>
      <c r="H14" s="18"/>
      <c r="I14" s="5"/>
      <c r="J14" s="6"/>
    </row>
    <row r="15" spans="2:10" x14ac:dyDescent="0.3">
      <c r="B15" s="67" t="s">
        <v>10</v>
      </c>
      <c r="C15" s="68"/>
      <c r="D15" s="69"/>
      <c r="E15" s="25">
        <f>SUM(E4:E14)</f>
        <v>6540</v>
      </c>
      <c r="F15" s="26">
        <f>SUM(F4:F14)</f>
        <v>0</v>
      </c>
      <c r="G15" s="27">
        <f>SUM(G4:G14)</f>
        <v>0</v>
      </c>
      <c r="H15" s="24"/>
      <c r="I15" s="7"/>
    </row>
    <row r="16" spans="2:10" x14ac:dyDescent="0.3">
      <c r="C16" s="8"/>
      <c r="E16" s="8"/>
      <c r="F16" s="9"/>
      <c r="G16" s="10"/>
    </row>
    <row r="17" spans="5:9" x14ac:dyDescent="0.3">
      <c r="E17" s="8"/>
      <c r="F17" s="15"/>
    </row>
    <row r="18" spans="5:9" x14ac:dyDescent="0.3">
      <c r="E18" s="14"/>
      <c r="F18" s="15"/>
      <c r="I18" s="11"/>
    </row>
    <row r="19" spans="5:9" x14ac:dyDescent="0.3">
      <c r="E19" s="13"/>
      <c r="F19" s="15"/>
    </row>
    <row r="20" spans="5:9" x14ac:dyDescent="0.3">
      <c r="E20" s="12"/>
      <c r="F20" s="15"/>
    </row>
    <row r="21" spans="5:9" x14ac:dyDescent="0.3">
      <c r="F21" s="15"/>
    </row>
  </sheetData>
  <mergeCells count="2">
    <mergeCell ref="I3:J3"/>
    <mergeCell ref="B15:D15"/>
  </mergeCells>
  <conditionalFormatting sqref="C16:C1048576 C3:C6">
    <cfRule type="containsText" dxfId="9" priority="11" operator="containsText" text="acréscimo">
      <formula>NOT(ISERROR(SEARCH("acréscimo",C3)))</formula>
    </cfRule>
    <cfRule type="containsText" dxfId="8" priority="12" operator="containsText" text="supressão">
      <formula>NOT(ISERROR(SEARCH("supressão",C3)))</formula>
    </cfRule>
  </conditionalFormatting>
  <conditionalFormatting sqref="C11:C14">
    <cfRule type="containsText" dxfId="3" priority="3" operator="containsText" text="acréscimo">
      <formula>NOT(ISERROR(SEARCH("acréscimo",C11)))</formula>
    </cfRule>
    <cfRule type="containsText" dxfId="2" priority="4" operator="containsText" text="supressão">
      <formula>NOT(ISERROR(SEARCH("supressão",C11)))</formula>
    </cfRule>
  </conditionalFormatting>
  <conditionalFormatting sqref="C7:C10">
    <cfRule type="containsText" dxfId="1" priority="1" operator="containsText" text="acréscimo">
      <formula>NOT(ISERROR(SEARCH("acréscimo",C7)))</formula>
    </cfRule>
    <cfRule type="containsText" dxfId="0" priority="2" operator="containsText" text="supressão">
      <formula>NOT(ISERROR(SEARCH("supressão",C7)))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83"/>
  <sheetViews>
    <sheetView showGridLines="0" zoomScale="110" zoomScaleNormal="110" workbookViewId="0">
      <selection activeCell="G10" sqref="G10"/>
    </sheetView>
  </sheetViews>
  <sheetFormatPr defaultRowHeight="14.4" x14ac:dyDescent="0.3"/>
  <cols>
    <col min="1" max="1" width="2.44140625" customWidth="1"/>
    <col min="3" max="3" width="44.21875" customWidth="1"/>
    <col min="6" max="6" width="16.33203125" bestFit="1" customWidth="1"/>
    <col min="7" max="7" width="14.44140625" bestFit="1" customWidth="1"/>
    <col min="8" max="8" width="19" style="54" customWidth="1"/>
    <col min="9" max="10" width="22.109375" bestFit="1" customWidth="1"/>
  </cols>
  <sheetData>
    <row r="2" spans="2:9" x14ac:dyDescent="0.3">
      <c r="B2" s="70" t="str">
        <f>'Resumo do Contrato'!B3</f>
        <v>CONTRATO 040.2018.PNR</v>
      </c>
      <c r="C2" s="70"/>
      <c r="D2" s="70"/>
      <c r="E2" s="70"/>
      <c r="F2" s="70"/>
      <c r="G2" s="70"/>
    </row>
    <row r="3" spans="2:9" x14ac:dyDescent="0.3">
      <c r="B3" s="55" t="s">
        <v>15</v>
      </c>
      <c r="C3" s="55" t="s">
        <v>17</v>
      </c>
      <c r="D3" s="55" t="s">
        <v>18</v>
      </c>
      <c r="E3" s="55" t="s">
        <v>19</v>
      </c>
      <c r="F3" s="55" t="s">
        <v>20</v>
      </c>
      <c r="G3" s="55" t="s">
        <v>21</v>
      </c>
    </row>
    <row r="4" spans="2:9" ht="100.8" x14ac:dyDescent="0.3">
      <c r="B4" s="80">
        <v>1</v>
      </c>
      <c r="C4" s="79" t="s">
        <v>33</v>
      </c>
      <c r="D4" s="80" t="s">
        <v>34</v>
      </c>
      <c r="E4" s="80">
        <v>12</v>
      </c>
      <c r="F4" s="81">
        <v>2360.5100000000002</v>
      </c>
      <c r="G4" s="81">
        <f>E4*F4</f>
        <v>28326.120000000003</v>
      </c>
    </row>
    <row r="5" spans="2:9" x14ac:dyDescent="0.3">
      <c r="B5" s="76" t="s">
        <v>16</v>
      </c>
      <c r="C5" s="77"/>
      <c r="D5" s="77"/>
      <c r="E5" s="77"/>
      <c r="F5" s="78"/>
      <c r="G5" s="58">
        <f>SUM(G4:G4)</f>
        <v>28326.120000000003</v>
      </c>
    </row>
    <row r="8" spans="2:9" x14ac:dyDescent="0.3">
      <c r="B8" s="70" t="s">
        <v>35</v>
      </c>
      <c r="C8" s="70"/>
      <c r="D8" s="70"/>
      <c r="E8" s="70"/>
      <c r="F8" s="70"/>
      <c r="G8" s="70"/>
      <c r="H8" s="59" t="s">
        <v>23</v>
      </c>
      <c r="I8" s="60" t="s">
        <v>24</v>
      </c>
    </row>
    <row r="9" spans="2:9" x14ac:dyDescent="0.3">
      <c r="B9" s="55" t="s">
        <v>15</v>
      </c>
      <c r="C9" s="55" t="s">
        <v>17</v>
      </c>
      <c r="D9" s="55" t="s">
        <v>18</v>
      </c>
      <c r="E9" s="55" t="s">
        <v>19</v>
      </c>
      <c r="F9" s="55" t="s">
        <v>20</v>
      </c>
      <c r="G9" s="55" t="s">
        <v>21</v>
      </c>
      <c r="H9" s="57"/>
      <c r="I9" s="56"/>
    </row>
    <row r="10" spans="2:9" ht="100.8" x14ac:dyDescent="0.3">
      <c r="B10" s="80">
        <v>1</v>
      </c>
      <c r="C10" s="79" t="s">
        <v>33</v>
      </c>
      <c r="D10" s="80" t="s">
        <v>34</v>
      </c>
      <c r="E10" s="80">
        <v>12</v>
      </c>
      <c r="F10" s="81">
        <v>545</v>
      </c>
      <c r="G10" s="81">
        <f>E10*F10</f>
        <v>6540</v>
      </c>
      <c r="H10" s="81">
        <f>F10-F4</f>
        <v>-1815.5100000000002</v>
      </c>
      <c r="I10" s="81">
        <f>G10-G4</f>
        <v>-21786.120000000003</v>
      </c>
    </row>
    <row r="11" spans="2:9" x14ac:dyDescent="0.3">
      <c r="B11" s="71" t="s">
        <v>16</v>
      </c>
      <c r="C11" s="71"/>
      <c r="D11" s="71"/>
      <c r="E11" s="71"/>
      <c r="F11" s="71"/>
      <c r="G11" s="58">
        <f>SUM(G10:G10)</f>
        <v>6540</v>
      </c>
      <c r="H11" s="58">
        <f>SUM(H10:H10)</f>
        <v>-1815.5100000000002</v>
      </c>
      <c r="I11" s="58">
        <f>SUM(I10:I10)</f>
        <v>-21786.120000000003</v>
      </c>
    </row>
    <row r="12" spans="2:9" x14ac:dyDescent="0.3">
      <c r="G12" s="54"/>
    </row>
    <row r="14" spans="2:9" x14ac:dyDescent="0.3">
      <c r="G14" s="54"/>
    </row>
    <row r="83" spans="10:10" x14ac:dyDescent="0.3">
      <c r="J83" s="54">
        <f>SUM(J52:J82)</f>
        <v>0</v>
      </c>
    </row>
  </sheetData>
  <mergeCells count="4">
    <mergeCell ref="B2:G2"/>
    <mergeCell ref="B5:F5"/>
    <mergeCell ref="B8:G8"/>
    <mergeCell ref="B11:F1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S26"/>
  <sheetViews>
    <sheetView showGridLines="0" workbookViewId="0">
      <selection activeCell="R8" sqref="R8"/>
    </sheetView>
  </sheetViews>
  <sheetFormatPr defaultColWidth="9.109375" defaultRowHeight="14.4" x14ac:dyDescent="0.3"/>
  <cols>
    <col min="1" max="1" width="4.109375" style="32" customWidth="1"/>
    <col min="2" max="2" width="11.44140625" style="32" customWidth="1"/>
    <col min="3" max="3" width="17.88671875" style="32" customWidth="1"/>
    <col min="4" max="4" width="19.109375" style="32" customWidth="1"/>
    <col min="5" max="5" width="13.88671875" style="32" customWidth="1"/>
    <col min="6" max="7" width="15.33203125" style="32" customWidth="1"/>
    <col min="8" max="8" width="16" style="32" customWidth="1"/>
    <col min="9" max="9" width="16.6640625" style="33" customWidth="1"/>
    <col min="10" max="10" width="13.88671875" style="32" customWidth="1"/>
    <col min="11" max="12" width="15.33203125" style="32" customWidth="1"/>
    <col min="13" max="13" width="16" style="32" customWidth="1"/>
    <col min="14" max="14" width="16.6640625" style="33" customWidth="1"/>
    <col min="15" max="15" width="13.88671875" style="32" customWidth="1"/>
    <col min="16" max="17" width="15.33203125" style="32" customWidth="1"/>
    <col min="18" max="18" width="16" style="32" customWidth="1"/>
    <col min="19" max="19" width="16.6640625" style="33" customWidth="1"/>
    <col min="20" max="20" width="9.109375" style="32" customWidth="1"/>
    <col min="21" max="16384" width="9.109375" style="32"/>
  </cols>
  <sheetData>
    <row r="1" spans="2:19" s="63" customFormat="1" x14ac:dyDescent="0.3">
      <c r="I1" s="64"/>
      <c r="K1" s="63">
        <v>43732</v>
      </c>
      <c r="N1" s="64"/>
      <c r="S1" s="64"/>
    </row>
    <row r="2" spans="2:19" s="63" customFormat="1" x14ac:dyDescent="0.3">
      <c r="I2" s="64"/>
      <c r="K2" s="63">
        <v>43732</v>
      </c>
      <c r="N2" s="64"/>
      <c r="S2" s="64"/>
    </row>
    <row r="3" spans="2:19" s="65" customFormat="1" x14ac:dyDescent="0.3">
      <c r="K3" s="65">
        <f>K1-K2</f>
        <v>0</v>
      </c>
    </row>
    <row r="4" spans="2:19" s="65" customFormat="1" x14ac:dyDescent="0.3"/>
    <row r="5" spans="2:19" s="34" customFormat="1" x14ac:dyDescent="0.3">
      <c r="B5" s="70" t="str">
        <f>'Resumo do Contrato'!B3</f>
        <v>CONTRATO 040.2018.PNR</v>
      </c>
      <c r="C5" s="70"/>
      <c r="D5" s="70"/>
      <c r="E5" s="72" t="s">
        <v>44</v>
      </c>
      <c r="F5" s="72"/>
      <c r="G5" s="72"/>
      <c r="H5" s="72"/>
      <c r="I5" s="73" t="s">
        <v>5</v>
      </c>
      <c r="J5" s="72" t="s">
        <v>45</v>
      </c>
      <c r="K5" s="72"/>
      <c r="L5" s="72"/>
      <c r="M5" s="72"/>
      <c r="N5" s="73" t="s">
        <v>5</v>
      </c>
      <c r="O5" s="72" t="s">
        <v>47</v>
      </c>
      <c r="P5" s="72"/>
      <c r="Q5" s="72"/>
      <c r="R5" s="72"/>
      <c r="S5" s="73" t="s">
        <v>5</v>
      </c>
    </row>
    <row r="6" spans="2:19" s="34" customFormat="1" x14ac:dyDescent="0.3">
      <c r="B6" s="75" t="str">
        <f>'Resumo do Contrato'!D4</f>
        <v>24/09/2018 a 23/09/2019</v>
      </c>
      <c r="C6" s="75"/>
      <c r="D6" s="75"/>
      <c r="E6" s="72" t="s">
        <v>38</v>
      </c>
      <c r="F6" s="72"/>
      <c r="G6" s="72"/>
      <c r="H6" s="72"/>
      <c r="I6" s="73"/>
      <c r="J6" s="86" t="s">
        <v>46</v>
      </c>
      <c r="K6" s="87"/>
      <c r="L6" s="87"/>
      <c r="M6" s="88"/>
      <c r="N6" s="73"/>
      <c r="O6" s="72" t="s">
        <v>42</v>
      </c>
      <c r="P6" s="72"/>
      <c r="Q6" s="72"/>
      <c r="R6" s="72"/>
      <c r="S6" s="73"/>
    </row>
    <row r="7" spans="2:19" s="34" customFormat="1" x14ac:dyDescent="0.3">
      <c r="B7" s="70"/>
      <c r="C7" s="70"/>
      <c r="D7" s="70"/>
      <c r="E7" s="72"/>
      <c r="F7" s="72"/>
      <c r="G7" s="72"/>
      <c r="H7" s="72"/>
      <c r="I7" s="73"/>
      <c r="J7" s="72"/>
      <c r="K7" s="72"/>
      <c r="L7" s="72"/>
      <c r="M7" s="72"/>
      <c r="N7" s="73"/>
      <c r="O7" s="72"/>
      <c r="P7" s="72"/>
      <c r="Q7" s="72"/>
      <c r="R7" s="72"/>
      <c r="S7" s="73"/>
    </row>
    <row r="8" spans="2:19" s="35" customFormat="1" ht="28.8" x14ac:dyDescent="0.3">
      <c r="B8" s="82" t="s">
        <v>6</v>
      </c>
      <c r="C8" s="82"/>
      <c r="D8" s="36" t="s">
        <v>0</v>
      </c>
      <c r="E8" s="36" t="s">
        <v>11</v>
      </c>
      <c r="F8" s="36" t="s">
        <v>12</v>
      </c>
      <c r="G8" s="36" t="s">
        <v>24</v>
      </c>
      <c r="H8" s="37" t="s">
        <v>4</v>
      </c>
      <c r="I8" s="73"/>
      <c r="J8" s="36" t="s">
        <v>11</v>
      </c>
      <c r="K8" s="36" t="s">
        <v>12</v>
      </c>
      <c r="L8" s="36" t="s">
        <v>24</v>
      </c>
      <c r="M8" s="37" t="s">
        <v>4</v>
      </c>
      <c r="N8" s="73"/>
      <c r="O8" s="36" t="s">
        <v>11</v>
      </c>
      <c r="P8" s="36" t="s">
        <v>12</v>
      </c>
      <c r="Q8" s="36" t="s">
        <v>24</v>
      </c>
      <c r="R8" s="37" t="s">
        <v>4</v>
      </c>
      <c r="S8" s="73"/>
    </row>
    <row r="9" spans="2:19" s="34" customFormat="1" x14ac:dyDescent="0.3">
      <c r="B9" s="84">
        <f>D9/12</f>
        <v>2360.5099999999998</v>
      </c>
      <c r="C9" s="85"/>
      <c r="D9" s="38">
        <v>28326.12</v>
      </c>
      <c r="E9" s="38">
        <f>F9/12</f>
        <v>2360.5099999999998</v>
      </c>
      <c r="F9" s="38">
        <v>28326.12</v>
      </c>
      <c r="G9" s="38">
        <f>F9-D9</f>
        <v>0</v>
      </c>
      <c r="H9" s="39">
        <v>28326.12</v>
      </c>
      <c r="I9" s="40">
        <f>H9+D9</f>
        <v>56652.24</v>
      </c>
      <c r="J9" s="38">
        <f>K9/12</f>
        <v>545</v>
      </c>
      <c r="K9" s="38">
        <v>6540</v>
      </c>
      <c r="L9" s="38">
        <f>K9-F9</f>
        <v>-21786.12</v>
      </c>
      <c r="M9" s="38">
        <v>6540</v>
      </c>
      <c r="N9" s="40">
        <f>M9+I9</f>
        <v>63192.24</v>
      </c>
      <c r="O9" s="38">
        <f>P9/12</f>
        <v>545</v>
      </c>
      <c r="P9" s="38">
        <v>6540</v>
      </c>
      <c r="Q9" s="38">
        <f>P9-K9</f>
        <v>0</v>
      </c>
      <c r="R9" s="38">
        <v>6540</v>
      </c>
      <c r="S9" s="40">
        <f>R9+N9</f>
        <v>69732.239999999991</v>
      </c>
    </row>
    <row r="10" spans="2:19" s="34" customFormat="1" x14ac:dyDescent="0.3">
      <c r="B10" s="74" t="s">
        <v>13</v>
      </c>
      <c r="C10" s="74"/>
      <c r="D10" s="41"/>
      <c r="E10" s="74" t="s">
        <v>13</v>
      </c>
      <c r="F10" s="74"/>
      <c r="G10" s="42"/>
      <c r="H10" s="43"/>
      <c r="I10" s="43"/>
      <c r="J10" s="74" t="s">
        <v>13</v>
      </c>
      <c r="K10" s="74"/>
      <c r="L10" s="53"/>
      <c r="M10" s="43"/>
      <c r="N10" s="43"/>
      <c r="O10" s="74" t="s">
        <v>13</v>
      </c>
      <c r="P10" s="74"/>
      <c r="Q10" s="53"/>
      <c r="R10" s="43"/>
      <c r="S10" s="43"/>
    </row>
    <row r="11" spans="2:19" s="44" customFormat="1" x14ac:dyDescent="0.3">
      <c r="B11" s="47" t="s">
        <v>25</v>
      </c>
      <c r="C11" s="45" t="s">
        <v>26</v>
      </c>
      <c r="D11" s="46"/>
      <c r="E11" s="47" t="s">
        <v>25</v>
      </c>
      <c r="F11" s="48" t="s">
        <v>14</v>
      </c>
      <c r="G11" s="48" t="s">
        <v>26</v>
      </c>
      <c r="H11" s="49"/>
      <c r="I11" s="43"/>
      <c r="J11" s="47" t="s">
        <v>25</v>
      </c>
      <c r="K11" s="48" t="s">
        <v>14</v>
      </c>
      <c r="L11" s="48" t="s">
        <v>26</v>
      </c>
      <c r="M11" s="49"/>
      <c r="N11" s="43"/>
      <c r="O11" s="47" t="s">
        <v>25</v>
      </c>
      <c r="P11" s="48" t="s">
        <v>14</v>
      </c>
      <c r="Q11" s="48" t="s">
        <v>26</v>
      </c>
      <c r="R11" s="49"/>
      <c r="S11" s="43"/>
    </row>
    <row r="12" spans="2:19" s="34" customFormat="1" x14ac:dyDescent="0.3">
      <c r="B12" s="83">
        <v>1</v>
      </c>
      <c r="C12" s="50">
        <f>B9</f>
        <v>2360.5099999999998</v>
      </c>
      <c r="E12" s="83">
        <v>13</v>
      </c>
      <c r="F12" s="51">
        <f>(G9/365)*217</f>
        <v>0</v>
      </c>
      <c r="G12" s="51">
        <f>F12+C12</f>
        <v>2360.5099999999998</v>
      </c>
      <c r="H12" s="52"/>
      <c r="I12" s="43"/>
      <c r="J12" s="83">
        <v>13</v>
      </c>
      <c r="K12" s="51">
        <f>L9/12</f>
        <v>-1815.51</v>
      </c>
      <c r="L12" s="51">
        <f>K12+G12</f>
        <v>544.99999999999977</v>
      </c>
      <c r="M12" s="52"/>
      <c r="N12" s="43"/>
      <c r="O12" s="83">
        <v>25</v>
      </c>
      <c r="P12" s="51">
        <f>(Q9/360)*148</f>
        <v>0</v>
      </c>
      <c r="Q12" s="51">
        <v>510145.6</v>
      </c>
      <c r="R12" s="52"/>
      <c r="S12" s="43"/>
    </row>
    <row r="13" spans="2:19" s="34" customFormat="1" x14ac:dyDescent="0.3">
      <c r="B13" s="83">
        <v>2</v>
      </c>
      <c r="C13" s="50">
        <v>2360.5099999999998</v>
      </c>
      <c r="E13" s="89">
        <v>14</v>
      </c>
      <c r="F13" s="51"/>
      <c r="G13" s="51">
        <v>2360.5099999999998</v>
      </c>
      <c r="H13" s="62"/>
      <c r="I13" s="43"/>
      <c r="J13" s="89">
        <v>14</v>
      </c>
      <c r="K13" s="51">
        <v>-1815.51</v>
      </c>
      <c r="L13" s="51">
        <f t="shared" ref="L13:L23" si="0">K13+G13</f>
        <v>544.99999999999977</v>
      </c>
      <c r="M13" s="62"/>
      <c r="N13" s="43"/>
      <c r="O13" s="89">
        <v>26</v>
      </c>
      <c r="P13" s="51"/>
      <c r="Q13" s="51">
        <v>545</v>
      </c>
      <c r="R13" s="62"/>
      <c r="S13" s="43"/>
    </row>
    <row r="14" spans="2:19" s="34" customFormat="1" x14ac:dyDescent="0.3">
      <c r="B14" s="83">
        <v>3</v>
      </c>
      <c r="C14" s="50">
        <v>2360.5099999999998</v>
      </c>
      <c r="E14" s="89">
        <v>15</v>
      </c>
      <c r="F14" s="51"/>
      <c r="G14" s="51">
        <v>2360.5099999999998</v>
      </c>
      <c r="H14" s="62"/>
      <c r="I14" s="43"/>
      <c r="J14" s="89">
        <v>15</v>
      </c>
      <c r="K14" s="51">
        <v>-1815.51</v>
      </c>
      <c r="L14" s="51">
        <f t="shared" si="0"/>
        <v>544.99999999999977</v>
      </c>
      <c r="M14" s="62"/>
      <c r="N14" s="43"/>
      <c r="O14" s="89">
        <v>27</v>
      </c>
      <c r="P14" s="51"/>
      <c r="Q14" s="51">
        <v>545</v>
      </c>
      <c r="R14" s="62"/>
      <c r="S14" s="43"/>
    </row>
    <row r="15" spans="2:19" s="34" customFormat="1" x14ac:dyDescent="0.3">
      <c r="B15" s="83">
        <v>4</v>
      </c>
      <c r="C15" s="50">
        <v>2360.5099999999998</v>
      </c>
      <c r="E15" s="83">
        <v>16</v>
      </c>
      <c r="F15" s="51"/>
      <c r="G15" s="51">
        <v>2360.5099999999998</v>
      </c>
      <c r="H15" s="52"/>
      <c r="I15" s="43"/>
      <c r="J15" s="83">
        <v>16</v>
      </c>
      <c r="K15" s="51">
        <v>-1815.51</v>
      </c>
      <c r="L15" s="51">
        <f t="shared" si="0"/>
        <v>544.99999999999977</v>
      </c>
      <c r="M15" s="52"/>
      <c r="N15" s="43"/>
      <c r="O15" s="83">
        <v>28</v>
      </c>
      <c r="P15" s="51"/>
      <c r="Q15" s="51">
        <v>545</v>
      </c>
      <c r="R15" s="52"/>
      <c r="S15" s="43"/>
    </row>
    <row r="16" spans="2:19" s="34" customFormat="1" x14ac:dyDescent="0.3">
      <c r="B16" s="83">
        <v>5</v>
      </c>
      <c r="C16" s="50">
        <v>2360.5099999999998</v>
      </c>
      <c r="E16" s="89">
        <v>17</v>
      </c>
      <c r="F16" s="51"/>
      <c r="G16" s="51">
        <v>2360.5099999999998</v>
      </c>
      <c r="H16" s="52"/>
      <c r="I16" s="43"/>
      <c r="J16" s="89">
        <v>17</v>
      </c>
      <c r="K16" s="51">
        <v>-1815.51</v>
      </c>
      <c r="L16" s="51">
        <f t="shared" si="0"/>
        <v>544.99999999999977</v>
      </c>
      <c r="M16" s="52"/>
      <c r="N16" s="43"/>
      <c r="O16" s="89">
        <v>29</v>
      </c>
      <c r="P16" s="51"/>
      <c r="Q16" s="51">
        <v>545</v>
      </c>
      <c r="R16" s="52"/>
      <c r="S16" s="43"/>
    </row>
    <row r="17" spans="2:19" s="34" customFormat="1" x14ac:dyDescent="0.3">
      <c r="B17" s="83">
        <v>6</v>
      </c>
      <c r="C17" s="50">
        <v>2360.5099999999998</v>
      </c>
      <c r="E17" s="89">
        <v>18</v>
      </c>
      <c r="F17" s="51"/>
      <c r="G17" s="51">
        <v>2360.5099999999998</v>
      </c>
      <c r="H17" s="52"/>
      <c r="I17" s="43"/>
      <c r="J17" s="89">
        <v>18</v>
      </c>
      <c r="K17" s="51">
        <v>-1815.51</v>
      </c>
      <c r="L17" s="51">
        <f t="shared" si="0"/>
        <v>544.99999999999977</v>
      </c>
      <c r="M17" s="52"/>
      <c r="N17" s="43"/>
      <c r="O17" s="89">
        <v>30</v>
      </c>
      <c r="P17" s="51"/>
      <c r="Q17" s="51">
        <v>545</v>
      </c>
      <c r="R17" s="52"/>
      <c r="S17" s="43"/>
    </row>
    <row r="18" spans="2:19" s="34" customFormat="1" x14ac:dyDescent="0.3">
      <c r="B18" s="83">
        <v>7</v>
      </c>
      <c r="C18" s="50">
        <v>2360.5099999999998</v>
      </c>
      <c r="E18" s="83">
        <v>19</v>
      </c>
      <c r="F18" s="51"/>
      <c r="G18" s="51">
        <v>2360.5099999999998</v>
      </c>
      <c r="H18" s="52"/>
      <c r="I18" s="43"/>
      <c r="J18" s="83">
        <v>19</v>
      </c>
      <c r="K18" s="51">
        <v>-1815.51</v>
      </c>
      <c r="L18" s="51">
        <f t="shared" si="0"/>
        <v>544.99999999999977</v>
      </c>
      <c r="M18" s="52"/>
      <c r="N18" s="43"/>
      <c r="O18" s="83">
        <v>31</v>
      </c>
      <c r="P18" s="51"/>
      <c r="Q18" s="51">
        <v>545</v>
      </c>
      <c r="R18" s="52"/>
      <c r="S18" s="43"/>
    </row>
    <row r="19" spans="2:19" s="34" customFormat="1" x14ac:dyDescent="0.3">
      <c r="B19" s="83">
        <v>8</v>
      </c>
      <c r="C19" s="50">
        <v>2360.5099999999998</v>
      </c>
      <c r="E19" s="89">
        <v>20</v>
      </c>
      <c r="F19" s="51"/>
      <c r="G19" s="51">
        <v>2360.5099999999998</v>
      </c>
      <c r="H19" s="52"/>
      <c r="I19" s="43"/>
      <c r="J19" s="89">
        <v>20</v>
      </c>
      <c r="K19" s="51">
        <v>-1815.51</v>
      </c>
      <c r="L19" s="51">
        <f t="shared" si="0"/>
        <v>544.99999999999977</v>
      </c>
      <c r="M19" s="52"/>
      <c r="N19" s="43"/>
      <c r="O19" s="89">
        <v>32</v>
      </c>
      <c r="P19" s="51"/>
      <c r="Q19" s="51">
        <v>545</v>
      </c>
      <c r="R19" s="52"/>
      <c r="S19" s="43"/>
    </row>
    <row r="20" spans="2:19" s="34" customFormat="1" x14ac:dyDescent="0.3">
      <c r="B20" s="83">
        <v>9</v>
      </c>
      <c r="C20" s="50">
        <v>2360.5099999999998</v>
      </c>
      <c r="E20" s="89">
        <v>21</v>
      </c>
      <c r="F20" s="51"/>
      <c r="G20" s="51">
        <v>2360.5099999999998</v>
      </c>
      <c r="H20" s="52"/>
      <c r="I20" s="43"/>
      <c r="J20" s="89">
        <v>21</v>
      </c>
      <c r="K20" s="51">
        <v>-1815.51</v>
      </c>
      <c r="L20" s="51">
        <f t="shared" si="0"/>
        <v>544.99999999999977</v>
      </c>
      <c r="M20" s="52"/>
      <c r="N20" s="43"/>
      <c r="O20" s="89">
        <v>33</v>
      </c>
      <c r="P20" s="51"/>
      <c r="Q20" s="51">
        <v>545</v>
      </c>
      <c r="R20" s="52"/>
      <c r="S20" s="43"/>
    </row>
    <row r="21" spans="2:19" s="34" customFormat="1" x14ac:dyDescent="0.3">
      <c r="B21" s="83">
        <v>10</v>
      </c>
      <c r="C21" s="50">
        <v>2360.5099999999998</v>
      </c>
      <c r="E21" s="83">
        <v>22</v>
      </c>
      <c r="F21" s="51"/>
      <c r="G21" s="51">
        <v>2360.5099999999998</v>
      </c>
      <c r="H21" s="52"/>
      <c r="I21" s="43"/>
      <c r="J21" s="83">
        <v>22</v>
      </c>
      <c r="K21" s="51">
        <v>-1815.51</v>
      </c>
      <c r="L21" s="51">
        <f t="shared" si="0"/>
        <v>544.99999999999977</v>
      </c>
      <c r="M21" s="52"/>
      <c r="N21" s="43"/>
      <c r="O21" s="83">
        <v>34</v>
      </c>
      <c r="P21" s="51"/>
      <c r="Q21" s="51">
        <v>545</v>
      </c>
      <c r="R21" s="52"/>
      <c r="S21" s="43"/>
    </row>
    <row r="22" spans="2:19" s="34" customFormat="1" x14ac:dyDescent="0.3">
      <c r="B22" s="83">
        <v>11</v>
      </c>
      <c r="C22" s="50">
        <v>2360.5099999999998</v>
      </c>
      <c r="E22" s="89">
        <v>23</v>
      </c>
      <c r="F22" s="51"/>
      <c r="G22" s="51">
        <v>2360.5099999999998</v>
      </c>
      <c r="H22" s="52"/>
      <c r="I22" s="43"/>
      <c r="J22" s="89">
        <v>23</v>
      </c>
      <c r="K22" s="51">
        <v>-1815.51</v>
      </c>
      <c r="L22" s="51">
        <f t="shared" si="0"/>
        <v>544.99999999999977</v>
      </c>
      <c r="M22" s="52"/>
      <c r="N22" s="43"/>
      <c r="O22" s="89">
        <v>35</v>
      </c>
      <c r="P22" s="51"/>
      <c r="Q22" s="51">
        <v>545</v>
      </c>
      <c r="R22" s="52"/>
      <c r="S22" s="43"/>
    </row>
    <row r="23" spans="2:19" s="34" customFormat="1" x14ac:dyDescent="0.3">
      <c r="B23" s="83">
        <v>12</v>
      </c>
      <c r="C23" s="50">
        <v>2360.5099999999998</v>
      </c>
      <c r="E23" s="89">
        <v>24</v>
      </c>
      <c r="F23" s="51"/>
      <c r="G23" s="51">
        <v>2360.5099999999998</v>
      </c>
      <c r="H23" s="52"/>
      <c r="I23" s="43"/>
      <c r="J23" s="89">
        <v>24</v>
      </c>
      <c r="K23" s="51">
        <v>-1815.51</v>
      </c>
      <c r="L23" s="51">
        <f t="shared" si="0"/>
        <v>544.99999999999977</v>
      </c>
      <c r="M23" s="52"/>
      <c r="N23" s="43"/>
      <c r="O23" s="89">
        <v>36</v>
      </c>
      <c r="P23" s="51"/>
      <c r="Q23" s="51">
        <v>545</v>
      </c>
      <c r="R23" s="52"/>
      <c r="S23" s="43"/>
    </row>
    <row r="24" spans="2:19" s="34" customFormat="1" x14ac:dyDescent="0.3">
      <c r="I24" s="43"/>
      <c r="N24" s="43"/>
      <c r="S24" s="43"/>
    </row>
    <row r="25" spans="2:19" x14ac:dyDescent="0.3">
      <c r="I25" s="43"/>
      <c r="N25" s="43"/>
      <c r="S25" s="43"/>
    </row>
    <row r="26" spans="2:19" x14ac:dyDescent="0.3">
      <c r="I26" s="43"/>
      <c r="N26" s="43"/>
      <c r="S26" s="43"/>
    </row>
  </sheetData>
  <mergeCells count="21">
    <mergeCell ref="B10:C10"/>
    <mergeCell ref="E10:F10"/>
    <mergeCell ref="I5:I8"/>
    <mergeCell ref="B6:D6"/>
    <mergeCell ref="E6:H6"/>
    <mergeCell ref="B7:D7"/>
    <mergeCell ref="E7:H7"/>
    <mergeCell ref="B5:D5"/>
    <mergeCell ref="E5:H5"/>
    <mergeCell ref="B8:C8"/>
    <mergeCell ref="B9:C9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2020-10-05T00:20:39Z</dcterms:modified>
</cp:coreProperties>
</file>