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05.2019.RNR - NF COMÉRCIO\"/>
    </mc:Choice>
  </mc:AlternateContent>
  <bookViews>
    <workbookView xWindow="480" yWindow="30" windowWidth="22995" windowHeight="10050" activeTab="1"/>
  </bookViews>
  <sheets>
    <sheet name="Resumo do Contrato" sheetId="2" r:id="rId1"/>
    <sheet name="Resumo por item" sheetId="4" r:id="rId2"/>
    <sheet name="Cronograma" sheetId="3" r:id="rId3"/>
  </sheets>
  <calcPr calcId="152511" calcOnSave="0"/>
</workbook>
</file>

<file path=xl/calcChain.xml><?xml version="1.0" encoding="utf-8"?>
<calcChain xmlns="http://schemas.openxmlformats.org/spreadsheetml/2006/main">
  <c r="I9" i="3" l="1"/>
  <c r="H9" i="3"/>
  <c r="G12" i="3"/>
  <c r="G9" i="3"/>
  <c r="G6" i="2"/>
  <c r="I39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25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7" i="4"/>
  <c r="G8" i="4"/>
  <c r="G11" i="4"/>
  <c r="G12" i="4"/>
  <c r="G15" i="4"/>
  <c r="G16" i="4"/>
  <c r="G5" i="4"/>
  <c r="H6" i="4"/>
  <c r="G6" i="4" s="1"/>
  <c r="H7" i="4"/>
  <c r="H8" i="4"/>
  <c r="H9" i="4"/>
  <c r="G9" i="4" s="1"/>
  <c r="H10" i="4"/>
  <c r="G10" i="4" s="1"/>
  <c r="H11" i="4"/>
  <c r="H12" i="4"/>
  <c r="H13" i="4"/>
  <c r="G13" i="4" s="1"/>
  <c r="H14" i="4"/>
  <c r="G14" i="4" s="1"/>
  <c r="H15" i="4"/>
  <c r="H16" i="4"/>
  <c r="H17" i="4"/>
  <c r="G17" i="4" s="1"/>
  <c r="H18" i="4"/>
  <c r="G18" i="4" s="1"/>
  <c r="H5" i="4"/>
  <c r="G19" i="4" l="1"/>
  <c r="H19" i="4"/>
  <c r="F14" i="2"/>
  <c r="E14" i="2" l="1"/>
  <c r="B6" i="3" l="1"/>
  <c r="B5" i="3"/>
  <c r="G14" i="2"/>
</calcChain>
</file>

<file path=xl/sharedStrings.xml><?xml version="1.0" encoding="utf-8"?>
<sst xmlns="http://schemas.openxmlformats.org/spreadsheetml/2006/main" count="112" uniqueCount="45">
  <si>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</si>
  <si>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</si>
  <si>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</si>
  <si>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</si>
  <si>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</si>
  <si>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</si>
  <si>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</si>
  <si>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Tipo de alteração</t>
  </si>
  <si>
    <t>Prazo</t>
  </si>
  <si>
    <t>Valor Total</t>
  </si>
  <si>
    <t>Novo valor Anual</t>
  </si>
  <si>
    <t>Cronograma das parcelas</t>
  </si>
  <si>
    <t>Diferença</t>
  </si>
  <si>
    <t>ITEM</t>
  </si>
  <si>
    <t>Diferença Global</t>
  </si>
  <si>
    <t>Parcela nº</t>
  </si>
  <si>
    <t>Valor Parcela</t>
  </si>
  <si>
    <t>DADOS DO CONTRATO</t>
  </si>
  <si>
    <t>DESCRIÇÃO</t>
  </si>
  <si>
    <t>UND.</t>
  </si>
  <si>
    <t>QUANT.</t>
  </si>
  <si>
    <t>VALOR UNITÁRIO DO ITEM (R$)</t>
  </si>
  <si>
    <t>VALOR MENSAL (R$)</t>
  </si>
  <si>
    <t>VALOR ANUAL (R$)</t>
  </si>
  <si>
    <t>Serviço de manutenção predial</t>
  </si>
  <si>
    <t>SRV</t>
  </si>
  <si>
    <t>Material para manutenção predial</t>
  </si>
  <si>
    <t>QTD</t>
  </si>
  <si>
    <t>ADITIVO Nº 01/2020 - SUPRESSÃO</t>
  </si>
  <si>
    <t>30/01/2020 a 29/01/2021</t>
  </si>
  <si>
    <t>APOSTILAMENTO 01/2020 - 31/01/2020</t>
  </si>
  <si>
    <t>Supressão</t>
  </si>
  <si>
    <t>CONTRATO 05.2019.RNR</t>
  </si>
  <si>
    <t>DADOS DO PREGÃO - GRUPO 01</t>
  </si>
  <si>
    <t>TOTAL</t>
  </si>
  <si>
    <t>23208.005099/2019-23</t>
  </si>
  <si>
    <t>ADITIVO Nº 01/2020 - 31/07/2020</t>
  </si>
  <si>
    <t>APOSTILAMENTO 02/2020</t>
  </si>
  <si>
    <t>Alteração de unidades participantes</t>
  </si>
  <si>
    <t>Correção de valores - lançado na linha do valor inicial do contrato</t>
  </si>
  <si>
    <t>CONTRATO - Corrigido pelo Apostilamento 01/2020</t>
  </si>
  <si>
    <t>23208.002298/2020-13</t>
  </si>
  <si>
    <t>23208.000398/2020-13</t>
  </si>
  <si>
    <t>23208.002593/2020-70</t>
  </si>
  <si>
    <t>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</si>
</sst>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center" wrapText="1"/>
    </xf>
    <xf numFmtId="4" fontId="0" fillId="0" borderId="0" xfId="0" applyNumberFormat="1"/>
    <xf numFmtId="4" fontId="11" fillId="0" borderId="10" xfId="0" applyNumberFormat="1" applyFont="1" applyBorder="1" applyAlignment="1">
      <alignment horizontal="right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wrapText="1"/>
    </xf>
    <xf numFmtId="0" fontId="11" fillId="8" borderId="10" xfId="0" applyFont="1" applyFill="1" applyBorder="1" applyAlignment="1">
      <alignment horizontal="center" wrapText="1"/>
    </xf>
    <xf numFmtId="4" fontId="11" fillId="8" borderId="10" xfId="0" applyNumberFormat="1" applyFont="1" applyFill="1" applyBorder="1" applyAlignment="1">
      <alignment horizontal="right" wrapText="1"/>
    </xf>
    <xf numFmtId="4" fontId="12" fillId="0" borderId="10" xfId="0" applyNumberFormat="1" applyFont="1" applyBorder="1" applyAlignment="1">
      <alignment horizontal="right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center" wrapText="1"/>
    </xf>
    <xf numFmtId="4" fontId="11" fillId="0" borderId="8" xfId="0" applyNumberFormat="1" applyFont="1" applyBorder="1" applyAlignment="1">
      <alignment horizontal="center" wrapText="1"/>
    </xf>
    <xf numFmtId="4" fontId="11" fillId="0" borderId="6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12" fillId="0" borderId="6" xfId="0" applyNumberFormat="1" applyFont="1" applyBorder="1" applyAlignment="1">
      <alignment horizontal="center" wrapText="1"/>
    </xf>
    <xf numFmtId="4" fontId="12" fillId="0" borderId="8" xfId="0" applyNumberFormat="1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9" borderId="13" xfId="0" applyFont="1" applyFill="1" applyBorder="1" applyAlignment="1">
      <alignment horizontal="center"/>
    </xf>
    <xf numFmtId="0" fontId="9" fillId="9" borderId="14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showGridLines="0" workbookViewId="0">
      <selection activeCell="E14" sqref="E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2.7109375" style="1" bestFit="1" customWidth="1"/>
    <col min="5" max="5" width="15.85546875" style="1" bestFit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32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4</v>
      </c>
      <c r="I3" s="60"/>
      <c r="J3" s="60"/>
    </row>
    <row r="4" spans="2:10" x14ac:dyDescent="0.25">
      <c r="B4" s="22" t="s">
        <v>3</v>
      </c>
      <c r="C4" s="19"/>
      <c r="D4" s="23" t="s">
        <v>29</v>
      </c>
      <c r="E4" s="19">
        <v>1449000</v>
      </c>
      <c r="F4" s="20"/>
      <c r="G4" s="21"/>
      <c r="H4" s="23" t="s">
        <v>35</v>
      </c>
      <c r="I4" s="5"/>
    </row>
    <row r="5" spans="2:10" ht="45" x14ac:dyDescent="0.25">
      <c r="B5" s="56" t="s">
        <v>30</v>
      </c>
      <c r="C5" s="17" t="s">
        <v>39</v>
      </c>
      <c r="D5" s="23"/>
      <c r="E5" s="19"/>
      <c r="F5" s="20"/>
      <c r="G5" s="21"/>
      <c r="H5" s="23" t="s">
        <v>42</v>
      </c>
      <c r="I5" s="5"/>
    </row>
    <row r="6" spans="2:10" x14ac:dyDescent="0.25">
      <c r="B6" s="56" t="s">
        <v>36</v>
      </c>
      <c r="C6" s="19" t="s">
        <v>31</v>
      </c>
      <c r="D6" s="23"/>
      <c r="E6" s="19">
        <v>-834000</v>
      </c>
      <c r="F6" s="20"/>
      <c r="G6" s="21">
        <f>E6/E4</f>
        <v>-0.57556935817805388</v>
      </c>
      <c r="H6" s="23" t="s">
        <v>41</v>
      </c>
      <c r="I6" s="5"/>
    </row>
    <row r="7" spans="2:10" ht="30" x14ac:dyDescent="0.25">
      <c r="B7" s="22" t="s">
        <v>37</v>
      </c>
      <c r="C7" s="17" t="s">
        <v>38</v>
      </c>
      <c r="D7" s="23"/>
      <c r="E7" s="19"/>
      <c r="F7" s="20"/>
      <c r="G7" s="21"/>
      <c r="H7" s="23" t="s">
        <v>43</v>
      </c>
      <c r="I7" s="5"/>
    </row>
    <row r="8" spans="2:10" x14ac:dyDescent="0.25">
      <c r="B8" s="56"/>
      <c r="C8" s="19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  <c r="J10" s="6"/>
    </row>
    <row r="11" spans="2:10" x14ac:dyDescent="0.25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25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25">
      <c r="B13" s="16"/>
      <c r="C13" s="17"/>
      <c r="D13" s="18"/>
      <c r="E13" s="19"/>
      <c r="F13" s="20"/>
      <c r="G13" s="21"/>
      <c r="H13" s="18"/>
      <c r="I13" s="5"/>
      <c r="J13" s="6"/>
    </row>
    <row r="14" spans="2:10" x14ac:dyDescent="0.25">
      <c r="B14" s="61" t="s">
        <v>9</v>
      </c>
      <c r="C14" s="62"/>
      <c r="D14" s="63"/>
      <c r="E14" s="25">
        <f>SUM(E4:E13)</f>
        <v>615000</v>
      </c>
      <c r="F14" s="26">
        <f>SUM(F4:F13)</f>
        <v>0</v>
      </c>
      <c r="G14" s="27">
        <f>SUM(G4:G13)</f>
        <v>-0.57556935817805388</v>
      </c>
      <c r="H14" s="24"/>
      <c r="I14" s="7"/>
    </row>
    <row r="15" spans="2:10" x14ac:dyDescent="0.25">
      <c r="C15" s="8"/>
      <c r="E15" s="8"/>
      <c r="F15" s="9"/>
      <c r="G15" s="10"/>
    </row>
    <row r="16" spans="2:10" x14ac:dyDescent="0.25">
      <c r="E16" s="8"/>
      <c r="F16" s="15"/>
    </row>
    <row r="17" spans="5:9" x14ac:dyDescent="0.25">
      <c r="E17" s="14"/>
      <c r="F17" s="15"/>
      <c r="I17" s="11"/>
    </row>
    <row r="18" spans="5:9" x14ac:dyDescent="0.25">
      <c r="E18" s="13"/>
      <c r="F18" s="15"/>
    </row>
    <row r="19" spans="5:9" x14ac:dyDescent="0.25">
      <c r="E19" s="12"/>
      <c r="F19" s="15"/>
    </row>
    <row r="20" spans="5:9" x14ac:dyDescent="0.25">
      <c r="F20" s="15"/>
    </row>
  </sheetData>
  <mergeCells count="2">
    <mergeCell ref="I3:J3"/>
    <mergeCell ref="B14:D14"/>
  </mergeCells>
  <conditionalFormatting sqref="C3:C4 C15:C1048576 C9 C7">
    <cfRule type="containsText" dxfId="15" priority="15" operator="containsText" text="acréscimo">
      <formula>NOT(ISERROR(SEARCH("acréscimo",C3)))</formula>
    </cfRule>
    <cfRule type="containsText" dxfId="14" priority="16" operator="containsText" text="supressão">
      <formula>NOT(ISERROR(SEARCH("supressão",C3)))</formula>
    </cfRule>
  </conditionalFormatting>
  <conditionalFormatting sqref="C10:C13">
    <cfRule type="containsText" dxfId="7" priority="7" operator="containsText" text="acréscimo">
      <formula>NOT(ISERROR(SEARCH("acréscimo",C10)))</formula>
    </cfRule>
    <cfRule type="containsText" dxfId="6" priority="8" operator="containsText" text="supressão">
      <formula>NOT(ISERROR(SEARCH("supressão",C10)))</formula>
    </cfRule>
  </conditionalFormatting>
  <conditionalFormatting sqref="C8">
    <cfRule type="containsText" dxfId="5" priority="5" operator="containsText" text="acréscimo">
      <formula>NOT(ISERROR(SEARCH("acréscimo",C8)))</formula>
    </cfRule>
    <cfRule type="containsText" dxfId="4" priority="6" operator="containsText" text="supressão">
      <formula>NOT(ISERROR(SEARCH("supressão",C8)))</formula>
    </cfRule>
  </conditionalFormatting>
  <conditionalFormatting sqref="C5">
    <cfRule type="containsText" dxfId="3" priority="3" operator="containsText" text="acréscimo">
      <formula>NOT(ISERROR(SEARCH("acréscimo",C5)))</formula>
    </cfRule>
    <cfRule type="containsText" dxfId="2" priority="4" operator="containsText" text="supressão">
      <formula>NOT(ISERROR(SEARCH("supressão",C5)))</formula>
    </cfRule>
  </conditionalFormatting>
  <conditionalFormatting sqref="C6">
    <cfRule type="containsText" dxfId="1" priority="1" operator="containsText" text="acréscimo">
      <formula>NOT(ISERROR(SEARCH("acréscimo",C6)))</formula>
    </cfRule>
    <cfRule type="containsText" dxfId="0" priority="2" operator="containsText" text="supressão">
      <formula>NOT(ISERROR(SEARCH("supressão",C6)))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showGridLines="0" tabSelected="1" topLeftCell="A7" zoomScale="110" zoomScaleNormal="110" workbookViewId="0">
      <selection activeCell="I23" sqref="I23"/>
    </sheetView>
  </sheetViews>
  <sheetFormatPr defaultRowHeight="15" x14ac:dyDescent="0.25"/>
  <cols>
    <col min="1" max="1" width="5.285156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1" spans="2:8" ht="15.75" thickBot="1" x14ac:dyDescent="0.3"/>
    <row r="2" spans="2:8" ht="15.75" thickBot="1" x14ac:dyDescent="0.3">
      <c r="B2" s="83" t="s">
        <v>40</v>
      </c>
      <c r="C2" s="84"/>
      <c r="D2" s="84"/>
      <c r="E2" s="84"/>
      <c r="F2" s="84"/>
      <c r="G2" s="84"/>
      <c r="H2" s="85"/>
    </row>
    <row r="3" spans="2:8" ht="16.5" customHeight="1" thickBot="1" x14ac:dyDescent="0.3">
      <c r="B3" s="93" t="s">
        <v>33</v>
      </c>
      <c r="C3" s="94"/>
      <c r="D3" s="94"/>
      <c r="E3" s="94"/>
      <c r="F3" s="94"/>
      <c r="G3" s="95" t="s">
        <v>17</v>
      </c>
      <c r="H3" s="96"/>
    </row>
    <row r="4" spans="2:8" ht="45.75" thickBot="1" x14ac:dyDescent="0.3">
      <c r="B4" s="97" t="s">
        <v>13</v>
      </c>
      <c r="C4" s="98" t="s">
        <v>18</v>
      </c>
      <c r="D4" s="98" t="s">
        <v>19</v>
      </c>
      <c r="E4" s="98" t="s">
        <v>20</v>
      </c>
      <c r="F4" s="98" t="s">
        <v>21</v>
      </c>
      <c r="G4" s="98" t="s">
        <v>22</v>
      </c>
      <c r="H4" s="98" t="s">
        <v>23</v>
      </c>
    </row>
    <row r="5" spans="2:8" ht="16.5" thickBot="1" x14ac:dyDescent="0.3">
      <c r="B5" s="70">
        <v>1</v>
      </c>
      <c r="C5" s="71" t="s">
        <v>24</v>
      </c>
      <c r="D5" s="71" t="s">
        <v>25</v>
      </c>
      <c r="E5" s="72">
        <v>6</v>
      </c>
      <c r="F5" s="74">
        <v>12000</v>
      </c>
      <c r="G5" s="74">
        <f>H5/12</f>
        <v>6000</v>
      </c>
      <c r="H5" s="74">
        <f>E5*F5</f>
        <v>72000</v>
      </c>
    </row>
    <row r="6" spans="2:8" ht="16.5" thickBot="1" x14ac:dyDescent="0.3">
      <c r="B6" s="70">
        <v>2</v>
      </c>
      <c r="C6" s="71" t="s">
        <v>26</v>
      </c>
      <c r="D6" s="71" t="s">
        <v>27</v>
      </c>
      <c r="E6" s="72">
        <v>6</v>
      </c>
      <c r="F6" s="74">
        <v>5000</v>
      </c>
      <c r="G6" s="74">
        <f t="shared" ref="G6:G18" si="0">H6/12</f>
        <v>2500</v>
      </c>
      <c r="H6" s="74">
        <f t="shared" ref="H6:H18" si="1">E6*F6</f>
        <v>30000</v>
      </c>
    </row>
    <row r="7" spans="2:8" ht="16.5" thickBot="1" x14ac:dyDescent="0.3">
      <c r="B7" s="75">
        <v>3</v>
      </c>
      <c r="C7" s="76" t="s">
        <v>24</v>
      </c>
      <c r="D7" s="76" t="s">
        <v>25</v>
      </c>
      <c r="E7" s="77">
        <v>6</v>
      </c>
      <c r="F7" s="78">
        <v>40000</v>
      </c>
      <c r="G7" s="74">
        <f t="shared" si="0"/>
        <v>20000</v>
      </c>
      <c r="H7" s="74">
        <f t="shared" si="1"/>
        <v>240000</v>
      </c>
    </row>
    <row r="8" spans="2:8" ht="16.5" thickBot="1" x14ac:dyDescent="0.3">
      <c r="B8" s="75">
        <v>4</v>
      </c>
      <c r="C8" s="76" t="s">
        <v>26</v>
      </c>
      <c r="D8" s="76" t="s">
        <v>27</v>
      </c>
      <c r="E8" s="77">
        <v>6</v>
      </c>
      <c r="F8" s="78">
        <v>10000</v>
      </c>
      <c r="G8" s="74">
        <f t="shared" si="0"/>
        <v>5000</v>
      </c>
      <c r="H8" s="74">
        <f t="shared" si="1"/>
        <v>60000</v>
      </c>
    </row>
    <row r="9" spans="2:8" ht="16.5" thickBot="1" x14ac:dyDescent="0.3">
      <c r="B9" s="70">
        <v>5</v>
      </c>
      <c r="C9" s="71" t="s">
        <v>24</v>
      </c>
      <c r="D9" s="71" t="s">
        <v>25</v>
      </c>
      <c r="E9" s="72">
        <v>6</v>
      </c>
      <c r="F9" s="74">
        <v>65000</v>
      </c>
      <c r="G9" s="74">
        <f t="shared" si="0"/>
        <v>32500</v>
      </c>
      <c r="H9" s="74">
        <f t="shared" si="1"/>
        <v>390000</v>
      </c>
    </row>
    <row r="10" spans="2:8" ht="16.5" thickBot="1" x14ac:dyDescent="0.3">
      <c r="B10" s="70">
        <v>6</v>
      </c>
      <c r="C10" s="71" t="s">
        <v>26</v>
      </c>
      <c r="D10" s="71" t="s">
        <v>27</v>
      </c>
      <c r="E10" s="72">
        <v>6</v>
      </c>
      <c r="F10" s="74">
        <v>8000</v>
      </c>
      <c r="G10" s="74">
        <f t="shared" si="0"/>
        <v>4000</v>
      </c>
      <c r="H10" s="74">
        <f t="shared" si="1"/>
        <v>48000</v>
      </c>
    </row>
    <row r="11" spans="2:8" ht="16.5" thickBot="1" x14ac:dyDescent="0.3">
      <c r="B11" s="75">
        <v>7</v>
      </c>
      <c r="C11" s="76" t="s">
        <v>24</v>
      </c>
      <c r="D11" s="76" t="s">
        <v>25</v>
      </c>
      <c r="E11" s="77">
        <v>6</v>
      </c>
      <c r="F11" s="78">
        <v>21000</v>
      </c>
      <c r="G11" s="74">
        <f t="shared" si="0"/>
        <v>10500</v>
      </c>
      <c r="H11" s="74">
        <f t="shared" si="1"/>
        <v>126000</v>
      </c>
    </row>
    <row r="12" spans="2:8" ht="16.5" thickBot="1" x14ac:dyDescent="0.3">
      <c r="B12" s="75">
        <v>8</v>
      </c>
      <c r="C12" s="76" t="s">
        <v>26</v>
      </c>
      <c r="D12" s="76" t="s">
        <v>27</v>
      </c>
      <c r="E12" s="77">
        <v>6</v>
      </c>
      <c r="F12" s="78">
        <v>2500</v>
      </c>
      <c r="G12" s="74">
        <f t="shared" si="0"/>
        <v>1250</v>
      </c>
      <c r="H12" s="74">
        <f t="shared" si="1"/>
        <v>15000</v>
      </c>
    </row>
    <row r="13" spans="2:8" ht="16.5" thickBot="1" x14ac:dyDescent="0.3">
      <c r="B13" s="75">
        <v>9</v>
      </c>
      <c r="C13" s="76" t="s">
        <v>24</v>
      </c>
      <c r="D13" s="76" t="s">
        <v>25</v>
      </c>
      <c r="E13" s="77">
        <v>6</v>
      </c>
      <c r="F13" s="78">
        <v>25000</v>
      </c>
      <c r="G13" s="74">
        <f t="shared" si="0"/>
        <v>12500</v>
      </c>
      <c r="H13" s="74">
        <f t="shared" si="1"/>
        <v>150000</v>
      </c>
    </row>
    <row r="14" spans="2:8" ht="16.5" thickBot="1" x14ac:dyDescent="0.3">
      <c r="B14" s="75">
        <v>10</v>
      </c>
      <c r="C14" s="76" t="s">
        <v>26</v>
      </c>
      <c r="D14" s="76" t="s">
        <v>27</v>
      </c>
      <c r="E14" s="77">
        <v>6</v>
      </c>
      <c r="F14" s="78">
        <v>8000</v>
      </c>
      <c r="G14" s="74">
        <f t="shared" si="0"/>
        <v>4000</v>
      </c>
      <c r="H14" s="74">
        <f t="shared" si="1"/>
        <v>48000</v>
      </c>
    </row>
    <row r="15" spans="2:8" ht="16.5" thickBot="1" x14ac:dyDescent="0.3">
      <c r="B15" s="75">
        <v>11</v>
      </c>
      <c r="C15" s="76" t="s">
        <v>24</v>
      </c>
      <c r="D15" s="76" t="s">
        <v>25</v>
      </c>
      <c r="E15" s="77">
        <v>6</v>
      </c>
      <c r="F15" s="78">
        <v>20000</v>
      </c>
      <c r="G15" s="74">
        <f t="shared" si="0"/>
        <v>10000</v>
      </c>
      <c r="H15" s="74">
        <f t="shared" si="1"/>
        <v>120000</v>
      </c>
    </row>
    <row r="16" spans="2:8" ht="16.5" thickBot="1" x14ac:dyDescent="0.3">
      <c r="B16" s="75">
        <v>12</v>
      </c>
      <c r="C16" s="76" t="s">
        <v>26</v>
      </c>
      <c r="D16" s="76" t="s">
        <v>27</v>
      </c>
      <c r="E16" s="77">
        <v>6</v>
      </c>
      <c r="F16" s="78">
        <v>5000</v>
      </c>
      <c r="G16" s="74">
        <f t="shared" si="0"/>
        <v>2500</v>
      </c>
      <c r="H16" s="74">
        <f t="shared" si="1"/>
        <v>30000</v>
      </c>
    </row>
    <row r="17" spans="2:9" ht="16.5" thickBot="1" x14ac:dyDescent="0.3">
      <c r="B17" s="75">
        <v>13</v>
      </c>
      <c r="C17" s="76" t="s">
        <v>24</v>
      </c>
      <c r="D17" s="76" t="s">
        <v>25</v>
      </c>
      <c r="E17" s="77">
        <v>6</v>
      </c>
      <c r="F17" s="78">
        <v>17000</v>
      </c>
      <c r="G17" s="74">
        <f t="shared" si="0"/>
        <v>8500</v>
      </c>
      <c r="H17" s="74">
        <f t="shared" si="1"/>
        <v>102000</v>
      </c>
    </row>
    <row r="18" spans="2:9" ht="16.5" thickBot="1" x14ac:dyDescent="0.3">
      <c r="B18" s="75">
        <v>14</v>
      </c>
      <c r="C18" s="76" t="s">
        <v>26</v>
      </c>
      <c r="D18" s="76" t="s">
        <v>27</v>
      </c>
      <c r="E18" s="77">
        <v>6</v>
      </c>
      <c r="F18" s="78">
        <v>3000</v>
      </c>
      <c r="G18" s="74">
        <f t="shared" si="0"/>
        <v>1500</v>
      </c>
      <c r="H18" s="74">
        <f t="shared" si="1"/>
        <v>18000</v>
      </c>
    </row>
    <row r="19" spans="2:9" ht="16.5" thickBot="1" x14ac:dyDescent="0.3">
      <c r="B19" s="80" t="s">
        <v>34</v>
      </c>
      <c r="C19" s="81"/>
      <c r="D19" s="81"/>
      <c r="E19" s="81"/>
      <c r="F19" s="82"/>
      <c r="G19" s="79">
        <f>SUM(G5:G18)</f>
        <v>120750</v>
      </c>
      <c r="H19" s="79">
        <f>SUM(H5:H18)</f>
        <v>1449000</v>
      </c>
    </row>
    <row r="21" spans="2:9" ht="15.75" thickBot="1" x14ac:dyDescent="0.3"/>
    <row r="22" spans="2:9" ht="15.75" thickBot="1" x14ac:dyDescent="0.3">
      <c r="B22" s="83" t="s">
        <v>28</v>
      </c>
      <c r="C22" s="84"/>
      <c r="D22" s="84"/>
      <c r="E22" s="84"/>
      <c r="F22" s="84"/>
      <c r="G22" s="84"/>
      <c r="H22" s="85"/>
    </row>
    <row r="23" spans="2:9" ht="16.5" customHeight="1" thickBot="1" x14ac:dyDescent="0.3">
      <c r="B23" s="93" t="s">
        <v>33</v>
      </c>
      <c r="C23" s="94"/>
      <c r="D23" s="94"/>
      <c r="E23" s="94"/>
      <c r="F23" s="94"/>
      <c r="G23" s="95" t="s">
        <v>17</v>
      </c>
      <c r="H23" s="96"/>
    </row>
    <row r="24" spans="2:9" ht="45.75" thickBot="1" x14ac:dyDescent="0.3">
      <c r="B24" s="97" t="s">
        <v>13</v>
      </c>
      <c r="C24" s="98" t="s">
        <v>18</v>
      </c>
      <c r="D24" s="98" t="s">
        <v>19</v>
      </c>
      <c r="E24" s="98" t="s">
        <v>20</v>
      </c>
      <c r="F24" s="98" t="s">
        <v>21</v>
      </c>
      <c r="G24" s="99" t="s">
        <v>23</v>
      </c>
      <c r="H24" s="100"/>
    </row>
    <row r="25" spans="2:9" ht="16.5" thickBot="1" x14ac:dyDescent="0.3">
      <c r="B25" s="70">
        <v>1</v>
      </c>
      <c r="C25" s="71" t="s">
        <v>24</v>
      </c>
      <c r="D25" s="71" t="s">
        <v>25</v>
      </c>
      <c r="E25" s="72">
        <v>4</v>
      </c>
      <c r="F25" s="74">
        <v>12000</v>
      </c>
      <c r="G25" s="86">
        <f>E25*F25</f>
        <v>48000</v>
      </c>
      <c r="H25" s="87"/>
      <c r="I25" s="73">
        <f>G25-H5</f>
        <v>-24000</v>
      </c>
    </row>
    <row r="26" spans="2:9" ht="16.5" thickBot="1" x14ac:dyDescent="0.3">
      <c r="B26" s="70">
        <v>2</v>
      </c>
      <c r="C26" s="71" t="s">
        <v>26</v>
      </c>
      <c r="D26" s="71" t="s">
        <v>27</v>
      </c>
      <c r="E26" s="72">
        <v>4</v>
      </c>
      <c r="F26" s="74">
        <v>5000</v>
      </c>
      <c r="G26" s="86">
        <f>E26*F26</f>
        <v>20000</v>
      </c>
      <c r="H26" s="87"/>
      <c r="I26" s="73">
        <f t="shared" ref="I26:I39" si="2">G26-H6</f>
        <v>-10000</v>
      </c>
    </row>
    <row r="27" spans="2:9" ht="16.5" thickBot="1" x14ac:dyDescent="0.3">
      <c r="B27" s="75">
        <v>3</v>
      </c>
      <c r="C27" s="76" t="s">
        <v>24</v>
      </c>
      <c r="D27" s="76" t="s">
        <v>25</v>
      </c>
      <c r="E27" s="77">
        <v>4</v>
      </c>
      <c r="F27" s="78">
        <v>40000</v>
      </c>
      <c r="G27" s="86">
        <f>E27*F27</f>
        <v>160000</v>
      </c>
      <c r="H27" s="87"/>
      <c r="I27" s="73">
        <f t="shared" si="2"/>
        <v>-80000</v>
      </c>
    </row>
    <row r="28" spans="2:9" ht="16.5" thickBot="1" x14ac:dyDescent="0.3">
      <c r="B28" s="75">
        <v>4</v>
      </c>
      <c r="C28" s="76" t="s">
        <v>26</v>
      </c>
      <c r="D28" s="76" t="s">
        <v>27</v>
      </c>
      <c r="E28" s="77">
        <v>4</v>
      </c>
      <c r="F28" s="78">
        <v>10000</v>
      </c>
      <c r="G28" s="86">
        <f>E28*F28</f>
        <v>40000</v>
      </c>
      <c r="H28" s="87"/>
      <c r="I28" s="73">
        <f t="shared" si="2"/>
        <v>-20000</v>
      </c>
    </row>
    <row r="29" spans="2:9" ht="16.5" thickBot="1" x14ac:dyDescent="0.3">
      <c r="B29" s="70">
        <v>5</v>
      </c>
      <c r="C29" s="71" t="s">
        <v>24</v>
      </c>
      <c r="D29" s="71" t="s">
        <v>25</v>
      </c>
      <c r="E29" s="72">
        <v>1</v>
      </c>
      <c r="F29" s="74">
        <v>65000</v>
      </c>
      <c r="G29" s="86">
        <f>E29*F29</f>
        <v>65000</v>
      </c>
      <c r="H29" s="87"/>
      <c r="I29" s="73">
        <f t="shared" si="2"/>
        <v>-325000</v>
      </c>
    </row>
    <row r="30" spans="2:9" ht="16.5" thickBot="1" x14ac:dyDescent="0.3">
      <c r="B30" s="70">
        <v>6</v>
      </c>
      <c r="C30" s="71" t="s">
        <v>26</v>
      </c>
      <c r="D30" s="71" t="s">
        <v>27</v>
      </c>
      <c r="E30" s="72">
        <v>1</v>
      </c>
      <c r="F30" s="74">
        <v>8000</v>
      </c>
      <c r="G30" s="86">
        <f>E30*F30</f>
        <v>8000</v>
      </c>
      <c r="H30" s="87"/>
      <c r="I30" s="73">
        <f t="shared" si="2"/>
        <v>-40000</v>
      </c>
    </row>
    <row r="31" spans="2:9" ht="16.5" thickBot="1" x14ac:dyDescent="0.3">
      <c r="B31" s="75">
        <v>7</v>
      </c>
      <c r="C31" s="76" t="s">
        <v>24</v>
      </c>
      <c r="D31" s="76" t="s">
        <v>25</v>
      </c>
      <c r="E31" s="77">
        <v>3</v>
      </c>
      <c r="F31" s="78">
        <v>21000</v>
      </c>
      <c r="G31" s="86">
        <f>E31*F31</f>
        <v>63000</v>
      </c>
      <c r="H31" s="87"/>
      <c r="I31" s="73">
        <f t="shared" si="2"/>
        <v>-63000</v>
      </c>
    </row>
    <row r="32" spans="2:9" ht="16.5" thickBot="1" x14ac:dyDescent="0.3">
      <c r="B32" s="75">
        <v>8</v>
      </c>
      <c r="C32" s="76" t="s">
        <v>26</v>
      </c>
      <c r="D32" s="76" t="s">
        <v>27</v>
      </c>
      <c r="E32" s="77">
        <v>4</v>
      </c>
      <c r="F32" s="78">
        <v>2500</v>
      </c>
      <c r="G32" s="86">
        <f>E32*F32</f>
        <v>10000</v>
      </c>
      <c r="H32" s="87"/>
      <c r="I32" s="73">
        <f t="shared" si="2"/>
        <v>-5000</v>
      </c>
    </row>
    <row r="33" spans="2:9" ht="16.5" thickBot="1" x14ac:dyDescent="0.3">
      <c r="B33" s="75">
        <v>9</v>
      </c>
      <c r="C33" s="76" t="s">
        <v>24</v>
      </c>
      <c r="D33" s="76" t="s">
        <v>25</v>
      </c>
      <c r="E33" s="77">
        <v>2</v>
      </c>
      <c r="F33" s="78">
        <v>25000</v>
      </c>
      <c r="G33" s="86">
        <f>E33*F33</f>
        <v>50000</v>
      </c>
      <c r="H33" s="87"/>
      <c r="I33" s="73">
        <f t="shared" si="2"/>
        <v>-100000</v>
      </c>
    </row>
    <row r="34" spans="2:9" ht="16.5" thickBot="1" x14ac:dyDescent="0.3">
      <c r="B34" s="75">
        <v>10</v>
      </c>
      <c r="C34" s="76" t="s">
        <v>26</v>
      </c>
      <c r="D34" s="76" t="s">
        <v>27</v>
      </c>
      <c r="E34" s="77">
        <v>2</v>
      </c>
      <c r="F34" s="78">
        <v>8000</v>
      </c>
      <c r="G34" s="86">
        <f>E34*F34</f>
        <v>16000</v>
      </c>
      <c r="H34" s="87"/>
      <c r="I34" s="73">
        <f t="shared" si="2"/>
        <v>-32000</v>
      </c>
    </row>
    <row r="35" spans="2:9" ht="16.5" thickBot="1" x14ac:dyDescent="0.3">
      <c r="B35" s="75">
        <v>11</v>
      </c>
      <c r="C35" s="76" t="s">
        <v>24</v>
      </c>
      <c r="D35" s="76" t="s">
        <v>25</v>
      </c>
      <c r="E35" s="77">
        <v>3</v>
      </c>
      <c r="F35" s="78">
        <v>20000</v>
      </c>
      <c r="G35" s="86">
        <f>E35*F35</f>
        <v>60000</v>
      </c>
      <c r="H35" s="87"/>
      <c r="I35" s="73">
        <f t="shared" si="2"/>
        <v>-60000</v>
      </c>
    </row>
    <row r="36" spans="2:9" ht="16.5" thickBot="1" x14ac:dyDescent="0.3">
      <c r="B36" s="75">
        <v>12</v>
      </c>
      <c r="C36" s="76" t="s">
        <v>26</v>
      </c>
      <c r="D36" s="76" t="s">
        <v>27</v>
      </c>
      <c r="E36" s="77">
        <v>3</v>
      </c>
      <c r="F36" s="78">
        <v>5000</v>
      </c>
      <c r="G36" s="86">
        <f>E36*F36</f>
        <v>15000</v>
      </c>
      <c r="H36" s="87"/>
      <c r="I36" s="73">
        <f t="shared" si="2"/>
        <v>-15000</v>
      </c>
    </row>
    <row r="37" spans="2:9" ht="16.5" thickBot="1" x14ac:dyDescent="0.3">
      <c r="B37" s="75">
        <v>13</v>
      </c>
      <c r="C37" s="76" t="s">
        <v>24</v>
      </c>
      <c r="D37" s="76" t="s">
        <v>25</v>
      </c>
      <c r="E37" s="77">
        <v>3</v>
      </c>
      <c r="F37" s="78">
        <v>17000</v>
      </c>
      <c r="G37" s="86">
        <f>E37*F37</f>
        <v>51000</v>
      </c>
      <c r="H37" s="87"/>
      <c r="I37" s="73">
        <f t="shared" si="2"/>
        <v>-51000</v>
      </c>
    </row>
    <row r="38" spans="2:9" ht="16.5" thickBot="1" x14ac:dyDescent="0.3">
      <c r="B38" s="75">
        <v>14</v>
      </c>
      <c r="C38" s="76" t="s">
        <v>26</v>
      </c>
      <c r="D38" s="76" t="s">
        <v>27</v>
      </c>
      <c r="E38" s="77">
        <v>3</v>
      </c>
      <c r="F38" s="78">
        <v>3000</v>
      </c>
      <c r="G38" s="88">
        <f>E38*F38</f>
        <v>9000</v>
      </c>
      <c r="H38" s="89"/>
      <c r="I38" s="73">
        <f t="shared" si="2"/>
        <v>-9000</v>
      </c>
    </row>
    <row r="39" spans="2:9" ht="16.5" thickBot="1" x14ac:dyDescent="0.3">
      <c r="B39" s="80" t="s">
        <v>34</v>
      </c>
      <c r="C39" s="81"/>
      <c r="D39" s="81"/>
      <c r="E39" s="81"/>
      <c r="F39" s="82"/>
      <c r="G39" s="90">
        <f>SUM(G25:H38)</f>
        <v>615000</v>
      </c>
      <c r="H39" s="91"/>
      <c r="I39" s="73">
        <f t="shared" si="2"/>
        <v>-834000</v>
      </c>
    </row>
    <row r="40" spans="2:9" x14ac:dyDescent="0.25">
      <c r="G40" s="92"/>
      <c r="H40" s="92"/>
    </row>
  </sheetData>
  <mergeCells count="25">
    <mergeCell ref="G36:H36"/>
    <mergeCell ref="G37:H37"/>
    <mergeCell ref="G38:H38"/>
    <mergeCell ref="G39:H39"/>
    <mergeCell ref="G40:H40"/>
    <mergeCell ref="B39:F39"/>
    <mergeCell ref="B22:H22"/>
    <mergeCell ref="G24:H24"/>
    <mergeCell ref="G25:H25"/>
    <mergeCell ref="G26:H26"/>
    <mergeCell ref="G28:H28"/>
    <mergeCell ref="G29:H29"/>
    <mergeCell ref="G30:H30"/>
    <mergeCell ref="G31:H31"/>
    <mergeCell ref="G32:H32"/>
    <mergeCell ref="G33:H33"/>
    <mergeCell ref="G34:H34"/>
    <mergeCell ref="G35:H35"/>
    <mergeCell ref="B3:F3"/>
    <mergeCell ref="G3:H3"/>
    <mergeCell ref="B19:F19"/>
    <mergeCell ref="B23:F23"/>
    <mergeCell ref="G23:H23"/>
    <mergeCell ref="B2:H2"/>
    <mergeCell ref="G27:H2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showGridLines="0" workbookViewId="0">
      <selection activeCell="E20" sqref="E20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6384" width="9.140625" style="32"/>
  </cols>
  <sheetData>
    <row r="1" spans="2:9" s="57" customFormat="1" x14ac:dyDescent="0.25">
      <c r="I1" s="58"/>
    </row>
    <row r="2" spans="2:9" s="57" customFormat="1" x14ac:dyDescent="0.25">
      <c r="I2" s="58"/>
    </row>
    <row r="3" spans="2:9" s="59" customFormat="1" x14ac:dyDescent="0.25"/>
    <row r="4" spans="2:9" s="59" customFormat="1" x14ac:dyDescent="0.25"/>
    <row r="5" spans="2:9" s="34" customFormat="1" x14ac:dyDescent="0.25">
      <c r="B5" s="68" t="str">
        <f>'Resumo do Contrato'!B3</f>
        <v>CONTRATO 05.2019.RNR</v>
      </c>
      <c r="C5" s="68"/>
      <c r="D5" s="68"/>
      <c r="E5" s="67" t="s">
        <v>28</v>
      </c>
      <c r="F5" s="67"/>
      <c r="G5" s="67"/>
      <c r="H5" s="67"/>
      <c r="I5" s="65" t="s">
        <v>6</v>
      </c>
    </row>
    <row r="6" spans="2:9" s="34" customFormat="1" x14ac:dyDescent="0.25">
      <c r="B6" s="66" t="str">
        <f>'Resumo do Contrato'!D4</f>
        <v>30/01/2020 a 29/01/2021</v>
      </c>
      <c r="C6" s="66"/>
      <c r="D6" s="66"/>
      <c r="E6" s="67"/>
      <c r="F6" s="67"/>
      <c r="G6" s="67"/>
      <c r="H6" s="67"/>
      <c r="I6" s="65"/>
    </row>
    <row r="7" spans="2:9" s="34" customFormat="1" x14ac:dyDescent="0.25">
      <c r="B7" s="68"/>
      <c r="C7" s="68"/>
      <c r="D7" s="68"/>
      <c r="E7" s="67"/>
      <c r="F7" s="67"/>
      <c r="G7" s="67"/>
      <c r="H7" s="67"/>
      <c r="I7" s="65"/>
    </row>
    <row r="8" spans="2:9" s="35" customFormat="1" ht="30" x14ac:dyDescent="0.25">
      <c r="B8" s="69"/>
      <c r="C8" s="36"/>
      <c r="D8" s="36" t="s">
        <v>0</v>
      </c>
      <c r="E8" s="36"/>
      <c r="F8" s="36" t="s">
        <v>10</v>
      </c>
      <c r="G8" s="36" t="s">
        <v>14</v>
      </c>
      <c r="H8" s="37" t="s">
        <v>5</v>
      </c>
      <c r="I8" s="65"/>
    </row>
    <row r="9" spans="2:9" s="34" customFormat="1" x14ac:dyDescent="0.25">
      <c r="B9" s="69"/>
      <c r="C9" s="38"/>
      <c r="D9" s="39">
        <v>1449000</v>
      </c>
      <c r="E9" s="39"/>
      <c r="F9" s="39">
        <v>615000</v>
      </c>
      <c r="G9" s="39">
        <f>F9-D9</f>
        <v>-834000</v>
      </c>
      <c r="H9" s="40">
        <f>F12</f>
        <v>-834000</v>
      </c>
      <c r="I9" s="41">
        <f>H9+D9</f>
        <v>615000</v>
      </c>
    </row>
    <row r="10" spans="2:9" s="34" customFormat="1" x14ac:dyDescent="0.25">
      <c r="B10" s="64" t="s">
        <v>11</v>
      </c>
      <c r="C10" s="64"/>
      <c r="D10" s="42"/>
      <c r="E10" s="64" t="s">
        <v>11</v>
      </c>
      <c r="F10" s="64"/>
      <c r="G10" s="43"/>
      <c r="H10" s="44"/>
      <c r="I10" s="44"/>
    </row>
    <row r="11" spans="2:9" s="45" customFormat="1" x14ac:dyDescent="0.25">
      <c r="B11" s="48" t="s">
        <v>15</v>
      </c>
      <c r="C11" s="46" t="s">
        <v>16</v>
      </c>
      <c r="D11" s="47"/>
      <c r="E11" s="48" t="s">
        <v>15</v>
      </c>
      <c r="F11" s="49" t="s">
        <v>12</v>
      </c>
      <c r="G11" s="49" t="s">
        <v>16</v>
      </c>
      <c r="H11" s="50"/>
      <c r="I11" s="44"/>
    </row>
    <row r="12" spans="2:9" s="34" customFormat="1" x14ac:dyDescent="0.25">
      <c r="B12" s="51" t="s">
        <v>44</v>
      </c>
      <c r="C12" s="52">
        <v>1449000</v>
      </c>
      <c r="E12" s="51" t="s">
        <v>44</v>
      </c>
      <c r="F12" s="53">
        <v>-834000</v>
      </c>
      <c r="G12" s="53">
        <f>F12+C12</f>
        <v>615000</v>
      </c>
      <c r="H12" s="54"/>
      <c r="I12" s="44"/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2020-10-08T15:08:21Z</dcterms:modified>
</cp:coreProperties>
</file>