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16"/>
  <workbookPr defaultThemeVersion="166925"/>
  <xr:revisionPtr revIDLastSave="40" documentId="11_D9D98DF93CC99AD0276106D890C03F654751CB03" xr6:coauthVersionLast="45" xr6:coauthVersionMax="45" xr10:uidLastSave="{901961DC-94FB-4914-95C0-BF0969165DC7}"/>
  <bookViews>
    <workbookView xWindow="0" yWindow="0" windowWidth="16384" windowHeight="8192" tabRatio="500" xr2:uid="{00000000-000D-0000-FFFF-FFFF00000000}"/>
  </bookViews>
  <sheets>
    <sheet name="Planilha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4" i="1" l="1"/>
  <c r="B34" i="1"/>
  <c r="C36" i="1"/>
  <c r="B32" i="1"/>
  <c r="B30" i="1"/>
  <c r="B28" i="1"/>
  <c r="B26" i="1"/>
  <c r="Q24" i="1"/>
  <c r="M24" i="1"/>
  <c r="J24" i="1"/>
  <c r="T20" i="1"/>
  <c r="P20" i="1"/>
  <c r="L20" i="1"/>
  <c r="G20" i="1"/>
  <c r="E20" i="1"/>
  <c r="B20" i="1"/>
  <c r="L36" i="1" s="1"/>
  <c r="H19" i="1"/>
  <c r="H18" i="1"/>
  <c r="H17" i="1"/>
  <c r="H16" i="1"/>
  <c r="H15" i="1"/>
  <c r="H14" i="1"/>
  <c r="H13" i="1"/>
  <c r="H12" i="1"/>
  <c r="H11" i="1"/>
  <c r="H10" i="1"/>
  <c r="H9" i="1"/>
  <c r="H8" i="1"/>
  <c r="T6" i="1"/>
  <c r="P6" i="1"/>
  <c r="L6" i="1"/>
  <c r="E6" i="1"/>
  <c r="B6" i="1"/>
  <c r="Q4" i="1"/>
  <c r="N4" i="1"/>
  <c r="M4" i="1"/>
  <c r="J4" i="1"/>
  <c r="I4" i="1"/>
  <c r="G4" i="1"/>
  <c r="F4" i="1"/>
  <c r="B22" i="1" l="1"/>
  <c r="F20" i="1"/>
  <c r="H24" i="1"/>
  <c r="B24" i="1"/>
  <c r="J25" i="1"/>
  <c r="M25" i="1"/>
  <c r="Q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9" authorId="0" shapeId="0" xr:uid="{00000000-0006-0000-0000-000001000000}">
      <text>
        <r>
          <rPr>
            <sz val="10"/>
            <rFont val="Arial"/>
            <family val="2"/>
          </rPr>
          <t>Valor calculado relativo a 14 dias de dezembro</t>
        </r>
      </text>
    </comment>
    <comment ref="E19" authorId="0" shapeId="0" xr:uid="{00000000-0006-0000-0000-000002000000}">
      <text>
        <r>
          <rPr>
            <sz val="10"/>
            <rFont val="Arial"/>
            <family val="2"/>
          </rPr>
          <t>Valor calculado sobre 17 dias de dezembro valor contrato e 14 dias no valor da prorrogação</t>
        </r>
      </text>
    </comment>
    <comment ref="J19" authorId="0" shapeId="0" xr:uid="{00000000-0006-0000-0000-000003000000}">
      <text>
        <r>
          <rPr>
            <sz val="10"/>
            <rFont val="Arial"/>
            <family val="2"/>
          </rPr>
          <t>Valor calculado com base em 17 dias de dezembro e 14 dias sobre valor da prorrogação</t>
        </r>
      </text>
    </comment>
    <comment ref="Q19" authorId="0" shapeId="0" xr:uid="{00000000-0006-0000-0000-000004000000}">
      <text>
        <r>
          <rPr>
            <sz val="10"/>
            <rFont val="Arial"/>
            <family val="2"/>
          </rPr>
          <t xml:space="preserve">Valor relativo a 17 dias de Dezembro.
</t>
        </r>
      </text>
    </comment>
  </commentList>
</comments>
</file>

<file path=xl/sharedStrings.xml><?xml version="1.0" encoding="utf-8"?>
<sst xmlns="http://schemas.openxmlformats.org/spreadsheetml/2006/main" count="94" uniqueCount="42">
  <si>
    <t xml:space="preserve">CONTRATO </t>
  </si>
  <si>
    <t>ANO 2018</t>
  </si>
  <si>
    <t>ANO 2019</t>
  </si>
  <si>
    <t>ANO 2020</t>
  </si>
  <si>
    <t>ANO 2017</t>
  </si>
  <si>
    <t>ADT 01</t>
  </si>
  <si>
    <t>ADT 02</t>
  </si>
  <si>
    <t>APOST 01</t>
  </si>
  <si>
    <t>APOST 02</t>
  </si>
  <si>
    <t>ADT 03</t>
  </si>
  <si>
    <t>APOST 3</t>
  </si>
  <si>
    <t>APOST 03</t>
  </si>
  <si>
    <t>ADT 04</t>
  </si>
  <si>
    <t>APOST 05</t>
  </si>
  <si>
    <t>APOST 06</t>
  </si>
  <si>
    <t>ANO 2021</t>
  </si>
  <si>
    <t>PARCELA 1/12</t>
  </si>
  <si>
    <t>ADT01+ADT2+CONT</t>
  </si>
  <si>
    <t>jan</t>
  </si>
  <si>
    <t>fev</t>
  </si>
  <si>
    <t>mar</t>
  </si>
  <si>
    <t xml:space="preserve">Abr  </t>
  </si>
  <si>
    <t xml:space="preserve">Abr </t>
  </si>
  <si>
    <t>Abr (26/04)</t>
  </si>
  <si>
    <t>mai</t>
  </si>
  <si>
    <t>Jun (30/06)</t>
  </si>
  <si>
    <t xml:space="preserve">Jun </t>
  </si>
  <si>
    <t>jun</t>
  </si>
  <si>
    <t>jul</t>
  </si>
  <si>
    <t>ago</t>
  </si>
  <si>
    <t>set</t>
  </si>
  <si>
    <t>out</t>
  </si>
  <si>
    <t>nov</t>
  </si>
  <si>
    <t>dez</t>
  </si>
  <si>
    <t>TOTAL</t>
  </si>
  <si>
    <t>APOST 1</t>
  </si>
  <si>
    <t>APOST 2</t>
  </si>
  <si>
    <t>APOST 4</t>
  </si>
  <si>
    <t>APOST 5</t>
  </si>
  <si>
    <t>APOST 6</t>
  </si>
  <si>
    <t>TOTAL GERAL</t>
  </si>
  <si>
    <t>TOTAL PARCELAS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</si>
</sst>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5">
    <font>
      <sz val="10"/>
      <name val="Arial"/>
      <family val="2"/>
    </font>
    <font>
      <sz val="10"/>
      <color rgb="FF000000"/>
      <name val="Mangal"/>
      <family val="2"/>
    </font>
    <font>
      <sz val="8"/>
      <name val="Arial"/>
      <family val="2"/>
    </font>
    <font>
      <sz val="10"/>
      <color rgb="FF0000FF"/>
      <name val="Arial"/>
      <family val="2"/>
    </font>
    <font>
      <sz val="8"/>
      <color rgb="FF1C1C1C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00FF00"/>
        <bgColor rgb="FF7FFF00"/>
      </patternFill>
    </fill>
    <fill>
      <patternFill patternType="solid">
        <fgColor rgb="FFFFFF00"/>
        <bgColor rgb="FFFFFF00"/>
      </patternFill>
    </fill>
    <fill>
      <patternFill patternType="solid">
        <fgColor rgb="FFFF7F00"/>
        <bgColor rgb="FFFF9900"/>
      </patternFill>
    </fill>
    <fill>
      <patternFill patternType="solid">
        <fgColor rgb="FFFF00FF"/>
        <bgColor rgb="FFFF007F"/>
      </patternFill>
    </fill>
    <fill>
      <patternFill patternType="solid">
        <fgColor rgb="FF7F00FF"/>
        <bgColor rgb="FF800080"/>
      </patternFill>
    </fill>
    <fill>
      <patternFill patternType="solid">
        <fgColor rgb="FFFF007F"/>
        <bgColor rgb="FFFF0000"/>
      </patternFill>
    </fill>
    <fill>
      <patternFill patternType="solid">
        <fgColor rgb="FF00FFFF"/>
        <bgColor rgb="FF00FFFF"/>
      </patternFill>
    </fill>
    <fill>
      <patternFill patternType="solid">
        <fgColor rgb="FF7FFF00"/>
        <bgColor rgb="FF00FF00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111111"/>
      </top>
      <bottom/>
      <diagonal/>
    </border>
    <border>
      <left/>
      <right style="hair">
        <color auto="1"/>
      </right>
      <top style="hair">
        <color rgb="FF111111"/>
      </top>
      <bottom/>
      <diagonal/>
    </border>
    <border>
      <left/>
      <right style="thin">
        <color rgb="FF111111"/>
      </right>
      <top style="thin">
        <color rgb="FF11111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80"/>
      </right>
      <top style="thin">
        <color rgb="FF000080"/>
      </top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thin">
        <color auto="1"/>
      </right>
      <top style="thin">
        <color rgb="FF111111"/>
      </top>
      <bottom style="thin">
        <color rgb="FF111111"/>
      </bottom>
      <diagonal/>
    </border>
    <border>
      <left/>
      <right style="thin">
        <color rgb="FF000080"/>
      </right>
      <top/>
      <bottom/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/>
      <right/>
      <top/>
      <bottom style="thin">
        <color rgb="FF000080"/>
      </bottom>
      <diagonal/>
    </border>
    <border>
      <left/>
      <right style="thin">
        <color rgb="FF000080"/>
      </right>
      <top/>
      <bottom style="thin">
        <color rgb="FF000080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67">
    <xf numFmtId="0" fontId="0" fillId="0" borderId="0" xfId="0"/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0" fontId="2" fillId="3" borderId="0" xfId="0" applyFont="1" applyFill="1"/>
    <xf numFmtId="0" fontId="2" fillId="0" borderId="0" xfId="0" applyFont="1"/>
    <xf numFmtId="164" fontId="0" fillId="0" borderId="1" xfId="0" applyNumberFormat="1" applyFont="1" applyBorder="1"/>
    <xf numFmtId="164" fontId="0" fillId="0" borderId="2" xfId="0" applyNumberFormat="1" applyFont="1" applyBorder="1"/>
    <xf numFmtId="164" fontId="2" fillId="0" borderId="2" xfId="0" applyNumberFormat="1" applyFont="1" applyBorder="1"/>
    <xf numFmtId="164" fontId="3" fillId="0" borderId="3" xfId="0" applyNumberFormat="1" applyFont="1" applyBorder="1"/>
    <xf numFmtId="0" fontId="2" fillId="0" borderId="4" xfId="0" applyFont="1" applyBorder="1"/>
    <xf numFmtId="164" fontId="2" fillId="0" borderId="4" xfId="0" applyNumberFormat="1" applyFont="1" applyBorder="1"/>
    <xf numFmtId="164" fontId="2" fillId="4" borderId="5" xfId="0" applyNumberFormat="1" applyFont="1" applyFill="1" applyBorder="1"/>
    <xf numFmtId="164" fontId="2" fillId="5" borderId="6" xfId="0" applyNumberFormat="1" applyFont="1" applyFill="1" applyBorder="1"/>
    <xf numFmtId="164" fontId="2" fillId="0" borderId="0" xfId="0" applyNumberFormat="1" applyFont="1"/>
    <xf numFmtId="164" fontId="2" fillId="6" borderId="1" xfId="0" applyNumberFormat="1" applyFont="1" applyFill="1" applyBorder="1"/>
    <xf numFmtId="164" fontId="2" fillId="7" borderId="1" xfId="0" applyNumberFormat="1" applyFont="1" applyFill="1" applyBorder="1"/>
    <xf numFmtId="164" fontId="2" fillId="8" borderId="0" xfId="0" applyNumberFormat="1" applyFont="1" applyFill="1"/>
    <xf numFmtId="0" fontId="2" fillId="0" borderId="7" xfId="0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" xfId="0" applyNumberFormat="1" applyFont="1" applyBorder="1"/>
    <xf numFmtId="164" fontId="2" fillId="0" borderId="10" xfId="0" applyNumberFormat="1" applyFont="1" applyBorder="1"/>
    <xf numFmtId="164" fontId="2" fillId="5" borderId="9" xfId="0" applyNumberFormat="1" applyFont="1" applyFill="1" applyBorder="1"/>
    <xf numFmtId="0" fontId="2" fillId="0" borderId="1" xfId="0" applyFont="1" applyBorder="1"/>
    <xf numFmtId="164" fontId="2" fillId="4" borderId="1" xfId="0" applyNumberFormat="1" applyFont="1" applyFill="1" applyBorder="1"/>
    <xf numFmtId="164" fontId="2" fillId="0" borderId="11" xfId="0" applyNumberFormat="1" applyFont="1" applyBorder="1"/>
    <xf numFmtId="164" fontId="2" fillId="0" borderId="9" xfId="0" applyNumberFormat="1" applyFont="1" applyBorder="1"/>
    <xf numFmtId="0" fontId="2" fillId="0" borderId="0" xfId="0" applyFont="1" applyBorder="1"/>
    <xf numFmtId="0" fontId="2" fillId="3" borderId="9" xfId="0" applyFont="1" applyFill="1" applyBorder="1"/>
    <xf numFmtId="164" fontId="2" fillId="4" borderId="10" xfId="0" applyNumberFormat="1" applyFont="1" applyFill="1" applyBorder="1"/>
    <xf numFmtId="164" fontId="2" fillId="5" borderId="12" xfId="0" applyNumberFormat="1" applyFont="1" applyFill="1" applyBorder="1"/>
    <xf numFmtId="0" fontId="2" fillId="9" borderId="1" xfId="0" applyFont="1" applyFill="1" applyBorder="1"/>
    <xf numFmtId="164" fontId="2" fillId="6" borderId="12" xfId="0" applyNumberFormat="1" applyFont="1" applyFill="1" applyBorder="1"/>
    <xf numFmtId="0" fontId="2" fillId="3" borderId="1" xfId="0" applyFont="1" applyFill="1" applyBorder="1"/>
    <xf numFmtId="164" fontId="2" fillId="4" borderId="12" xfId="0" applyNumberFormat="1" applyFont="1" applyFill="1" applyBorder="1"/>
    <xf numFmtId="0" fontId="4" fillId="10" borderId="1" xfId="0" applyFont="1" applyFill="1" applyBorder="1"/>
    <xf numFmtId="0" fontId="2" fillId="10" borderId="9" xfId="0" applyFont="1" applyFill="1" applyBorder="1"/>
    <xf numFmtId="164" fontId="2" fillId="0" borderId="0" xfId="0" applyNumberFormat="1" applyFont="1" applyBorder="1"/>
    <xf numFmtId="0" fontId="2" fillId="10" borderId="1" xfId="0" applyFont="1" applyFill="1" applyBorder="1"/>
    <xf numFmtId="164" fontId="2" fillId="7" borderId="12" xfId="0" applyNumberFormat="1" applyFont="1" applyFill="1" applyBorder="1"/>
    <xf numFmtId="0" fontId="2" fillId="3" borderId="13" xfId="0" applyFont="1" applyFill="1" applyBorder="1"/>
    <xf numFmtId="164" fontId="2" fillId="0" borderId="12" xfId="0" applyNumberFormat="1" applyFont="1" applyBorder="1"/>
    <xf numFmtId="164" fontId="2" fillId="0" borderId="14" xfId="0" applyNumberFormat="1" applyFont="1" applyBorder="1"/>
    <xf numFmtId="0" fontId="2" fillId="10" borderId="15" xfId="0" applyFont="1" applyFill="1" applyBorder="1"/>
    <xf numFmtId="164" fontId="2" fillId="0" borderId="3" xfId="0" applyNumberFormat="1" applyFont="1" applyBorder="1"/>
    <xf numFmtId="164" fontId="0" fillId="0" borderId="1" xfId="0" applyNumberFormat="1" applyBorder="1"/>
    <xf numFmtId="0" fontId="0" fillId="0" borderId="1" xfId="0" applyBorder="1"/>
    <xf numFmtId="0" fontId="0" fillId="4" borderId="0" xfId="0" applyFont="1" applyFill="1"/>
    <xf numFmtId="164" fontId="0" fillId="4" borderId="1" xfId="0" applyNumberFormat="1" applyFill="1" applyBorder="1"/>
    <xf numFmtId="0" fontId="0" fillId="5" borderId="0" xfId="0" applyFont="1" applyFill="1"/>
    <xf numFmtId="164" fontId="0" fillId="5" borderId="1" xfId="0" applyNumberFormat="1" applyFill="1" applyBorder="1"/>
    <xf numFmtId="0" fontId="0" fillId="6" borderId="0" xfId="0" applyFont="1" applyFill="1"/>
    <xf numFmtId="164" fontId="0" fillId="6" borderId="1" xfId="0" applyNumberFormat="1" applyFill="1" applyBorder="1"/>
    <xf numFmtId="0" fontId="0" fillId="7" borderId="0" xfId="0" applyFont="1" applyFill="1"/>
    <xf numFmtId="164" fontId="0" fillId="7" borderId="1" xfId="0" applyNumberFormat="1" applyFill="1" applyBorder="1"/>
    <xf numFmtId="0" fontId="0" fillId="11" borderId="0" xfId="0" applyFont="1" applyFill="1"/>
    <xf numFmtId="164" fontId="0" fillId="11" borderId="1" xfId="0" applyNumberFormat="1" applyFill="1" applyBorder="1"/>
    <xf numFmtId="0" fontId="0" fillId="11" borderId="1" xfId="0" applyFill="1" applyBorder="1"/>
    <xf numFmtId="164" fontId="0" fillId="11" borderId="0" xfId="0" applyNumberFormat="1" applyFill="1"/>
    <xf numFmtId="0" fontId="0" fillId="11" borderId="0" xfId="0" applyFill="1"/>
    <xf numFmtId="0" fontId="0" fillId="12" borderId="0" xfId="0" applyFont="1" applyFill="1"/>
    <xf numFmtId="164" fontId="0" fillId="12" borderId="1" xfId="0" applyNumberFormat="1" applyFill="1" applyBorder="1"/>
    <xf numFmtId="164" fontId="2" fillId="12" borderId="1" xfId="0" applyNumberFormat="1" applyFont="1" applyFill="1" applyBorder="1"/>
    <xf numFmtId="164" fontId="2" fillId="12" borderId="0" xfId="0" applyNumberFormat="1" applyFont="1" applyFill="1" applyBorder="1"/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7F00FF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7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7FFF00"/>
      <rgbColor rgb="FFFFCC00"/>
      <rgbColor rgb="FFFF9900"/>
      <rgbColor rgb="FFFF7F00"/>
      <rgbColor rgb="FF666699"/>
      <rgbColor rgb="FF969696"/>
      <rgbColor rgb="FF003366"/>
      <rgbColor rgb="FF339966"/>
      <rgbColor rgb="FF111111"/>
      <rgbColor rgb="FF1C1C1C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769545</xdr:colOff>
      <xdr:row>1</xdr:row>
      <xdr:rowOff>143640</xdr:rowOff>
    </xdr:from>
    <xdr:to>
      <xdr:col>9</xdr:col>
      <xdr:colOff>806415</xdr:colOff>
      <xdr:row>18</xdr:row>
      <xdr:rowOff>153000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50160" y="306000"/>
          <a:ext cx="6065640" cy="2773080"/>
        </a:xfrm>
        <a:prstGeom prst="rect">
          <a:avLst/>
        </a:prstGeom>
        <a:noFill/>
        <a:ln w="18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9</xdr:col>
      <xdr:colOff>807660</xdr:colOff>
      <xdr:row>1</xdr:row>
      <xdr:rowOff>153360</xdr:rowOff>
    </xdr:from>
    <xdr:to>
      <xdr:col>13</xdr:col>
      <xdr:colOff>624780</xdr:colOff>
      <xdr:row>19</xdr:row>
      <xdr:rowOff>9720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07520" y="315720"/>
          <a:ext cx="3367440" cy="2782440"/>
        </a:xfrm>
        <a:prstGeom prst="rect">
          <a:avLst/>
        </a:prstGeom>
        <a:noFill/>
        <a:ln w="18000">
          <a:solidFill>
            <a:srgbClr val="0000A8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13</xdr:col>
      <xdr:colOff>666750</xdr:colOff>
      <xdr:row>1</xdr:row>
      <xdr:rowOff>9525</xdr:rowOff>
    </xdr:from>
    <xdr:to>
      <xdr:col>19</xdr:col>
      <xdr:colOff>76200</xdr:colOff>
      <xdr:row>18</xdr:row>
      <xdr:rowOff>9525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SpPr/>
      </xdr:nvSpPr>
      <xdr:spPr>
        <a:xfrm>
          <a:off x="11268075" y="171450"/>
          <a:ext cx="3838575" cy="2752725"/>
        </a:xfrm>
        <a:prstGeom prst="rect">
          <a:avLst/>
        </a:prstGeom>
        <a:noFill/>
        <a:ln w="18000">
          <a:solidFill>
            <a:srgbClr val="FF7F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topLeftCell="H1" zoomScaleNormal="100" workbookViewId="0">
      <selection activeCell="R5" sqref="R5"/>
    </sheetView>
  </sheetViews>
  <sheetFormatPr defaultRowHeight="12.75"/>
  <cols>
    <col min="1" max="1" width="10.7109375" customWidth="1"/>
    <col min="2" max="2" width="12.7109375" style="4" customWidth="1"/>
    <col min="3" max="3" width="11.5703125" style="4"/>
    <col min="4" max="4" width="9.140625" customWidth="1"/>
    <col min="5" max="5" width="14.7109375" style="4" customWidth="1"/>
    <col min="6" max="6" width="12.140625" style="4" bestFit="1" customWidth="1"/>
    <col min="7" max="8" width="13.28515625" style="4" customWidth="1"/>
    <col min="9" max="9" width="11.140625" style="4" bestFit="1" customWidth="1"/>
    <col min="10" max="10" width="13.28515625" style="4" customWidth="1"/>
    <col min="11" max="11" width="9.140625" customWidth="1"/>
    <col min="12" max="12" width="14.7109375" style="4" customWidth="1"/>
    <col min="13" max="13" width="13.140625" style="4" customWidth="1"/>
    <col min="14" max="14" width="10.5703125" style="4" customWidth="1"/>
    <col min="15" max="15" width="9.140625" customWidth="1"/>
    <col min="16" max="16" width="13.28515625" style="4" bestFit="1" customWidth="1"/>
    <col min="17" max="17" width="13.140625" style="4" customWidth="1"/>
    <col min="18" max="18" width="11.140625" style="4" bestFit="1" customWidth="1"/>
    <col min="19" max="19" width="9.140625" customWidth="1"/>
    <col min="20" max="20" width="12.7109375" style="4" customWidth="1"/>
    <col min="21" max="21" width="11.5703125" style="4"/>
    <col min="22" max="22" width="11.5703125"/>
    <col min="23" max="24" width="11.5703125" style="4"/>
    <col min="25" max="1026" width="11.5703125"/>
  </cols>
  <sheetData>
    <row r="1" spans="1:23">
      <c r="A1" s="5" t="s">
        <v>0</v>
      </c>
      <c r="B1" s="15"/>
      <c r="C1" s="15"/>
      <c r="D1" s="6"/>
      <c r="E1" s="15"/>
      <c r="F1" s="15"/>
      <c r="G1" s="15"/>
      <c r="H1" s="15"/>
      <c r="I1" s="15"/>
      <c r="J1" s="15"/>
      <c r="K1" s="6"/>
      <c r="L1" s="15"/>
      <c r="M1" s="15"/>
      <c r="N1" s="15"/>
      <c r="O1" s="6"/>
      <c r="P1" s="15"/>
      <c r="Q1" s="15"/>
      <c r="R1" s="15"/>
      <c r="S1" s="6"/>
      <c r="T1" s="15"/>
      <c r="U1" s="15"/>
      <c r="V1" s="6"/>
    </row>
    <row r="2" spans="1:23">
      <c r="A2" s="6"/>
      <c r="B2" s="15"/>
      <c r="C2" s="15"/>
      <c r="D2" s="6"/>
      <c r="E2" s="15"/>
      <c r="F2" s="15"/>
      <c r="G2" s="7" t="s">
        <v>1</v>
      </c>
      <c r="H2" s="15"/>
      <c r="I2" s="15"/>
      <c r="J2" s="15"/>
      <c r="K2" s="6"/>
      <c r="L2" s="15"/>
      <c r="M2" s="8" t="s">
        <v>2</v>
      </c>
      <c r="N2" s="15"/>
      <c r="O2" s="6"/>
      <c r="P2" s="9" t="s">
        <v>3</v>
      </c>
      <c r="Q2" s="15"/>
      <c r="R2" s="15"/>
      <c r="S2" s="6"/>
      <c r="T2" s="15"/>
      <c r="U2" s="15"/>
      <c r="V2" s="6"/>
    </row>
    <row r="3" spans="1:23">
      <c r="A3" s="6"/>
      <c r="B3" s="10" t="s">
        <v>4</v>
      </c>
      <c r="C3" s="15"/>
      <c r="D3" s="11"/>
      <c r="E3" s="12"/>
      <c r="F3" s="12" t="s">
        <v>5</v>
      </c>
      <c r="G3" s="12" t="s">
        <v>6</v>
      </c>
      <c r="H3" s="12"/>
      <c r="I3" s="13" t="s">
        <v>7</v>
      </c>
      <c r="J3" s="14" t="s">
        <v>8</v>
      </c>
      <c r="K3" s="6"/>
      <c r="L3" s="15" t="s">
        <v>9</v>
      </c>
      <c r="M3" s="16" t="s">
        <v>10</v>
      </c>
      <c r="N3" s="17" t="s">
        <v>11</v>
      </c>
      <c r="O3" s="6"/>
      <c r="P3" s="18" t="s">
        <v>12</v>
      </c>
      <c r="Q3" s="15" t="s">
        <v>13</v>
      </c>
      <c r="R3" s="15" t="s">
        <v>14</v>
      </c>
      <c r="S3" s="6"/>
      <c r="T3" s="15"/>
      <c r="U3" s="15"/>
      <c r="V3" s="6"/>
    </row>
    <row r="4" spans="1:23">
      <c r="A4" s="19" t="s">
        <v>0</v>
      </c>
      <c r="B4" s="20">
        <v>351647.4</v>
      </c>
      <c r="C4" s="21"/>
      <c r="D4" s="22"/>
      <c r="E4" s="23"/>
      <c r="F4" s="23">
        <f>SUM(F8:F19)</f>
        <v>25950.02</v>
      </c>
      <c r="G4" s="23">
        <f>G20</f>
        <v>4264.630000000001</v>
      </c>
      <c r="H4" s="23"/>
      <c r="I4" s="24">
        <f>SUM(I8:I19)</f>
        <v>407485.8000000001</v>
      </c>
      <c r="J4" s="25">
        <f>SUM(J8:J19)</f>
        <v>409108.9599999999</v>
      </c>
      <c r="K4" s="26"/>
      <c r="L4" s="23">
        <v>436051.92</v>
      </c>
      <c r="M4" s="16">
        <f>SUM(M8:M19)</f>
        <v>454974.96000000014</v>
      </c>
      <c r="N4" s="17">
        <f>SUM(N8:N19)</f>
        <v>75977.919999999998</v>
      </c>
      <c r="O4" s="26" t="s">
        <v>3</v>
      </c>
      <c r="P4" s="23">
        <v>436051.92</v>
      </c>
      <c r="Q4" s="27">
        <f>SUM(Q8:Q19)</f>
        <v>444696.74000000005</v>
      </c>
      <c r="R4" s="65">
        <f>SUM(R8:R19)</f>
        <v>459947.31999999989</v>
      </c>
      <c r="S4" s="26" t="s">
        <v>15</v>
      </c>
      <c r="T4" s="23"/>
      <c r="U4" s="23"/>
      <c r="V4" s="26" t="s">
        <v>15</v>
      </c>
    </row>
    <row r="5" spans="1:23">
      <c r="A5" s="30"/>
      <c r="B5" s="40"/>
      <c r="C5" s="28"/>
      <c r="D5" s="22"/>
      <c r="E5" s="23"/>
      <c r="F5" s="23"/>
      <c r="G5" s="23"/>
      <c r="H5" s="23"/>
      <c r="I5" s="24"/>
      <c r="J5" s="29"/>
      <c r="K5" s="26"/>
      <c r="L5" s="23"/>
      <c r="M5" s="23"/>
      <c r="N5" s="23"/>
      <c r="O5" s="26"/>
      <c r="P5" s="23"/>
      <c r="Q5" s="23"/>
      <c r="R5" s="65"/>
      <c r="S5" s="26"/>
      <c r="T5" s="23"/>
      <c r="U5" s="23"/>
      <c r="V5" s="26"/>
    </row>
    <row r="6" spans="1:23">
      <c r="A6" s="30" t="s">
        <v>16</v>
      </c>
      <c r="B6" s="40">
        <f>B4/12</f>
        <v>29303.95</v>
      </c>
      <c r="C6" s="28"/>
      <c r="D6" s="22"/>
      <c r="E6" s="23">
        <f>E4/12</f>
        <v>0</v>
      </c>
      <c r="F6" s="23"/>
      <c r="G6" s="23"/>
      <c r="H6" s="23"/>
      <c r="I6" s="24"/>
      <c r="J6" s="29"/>
      <c r="K6" s="26"/>
      <c r="L6" s="23">
        <f>L4/12</f>
        <v>36337.659999999996</v>
      </c>
      <c r="M6" s="23"/>
      <c r="N6" s="23"/>
      <c r="O6" s="26"/>
      <c r="P6" s="23">
        <f>P4/12</f>
        <v>36337.659999999996</v>
      </c>
      <c r="Q6" s="23"/>
      <c r="R6" s="65"/>
      <c r="S6" s="26"/>
      <c r="T6" s="23">
        <f>T4/12</f>
        <v>0</v>
      </c>
      <c r="U6" s="23"/>
      <c r="V6" s="26"/>
    </row>
    <row r="7" spans="1:23">
      <c r="A7" s="30"/>
      <c r="B7" s="40"/>
      <c r="C7" s="28"/>
      <c r="D7" s="22"/>
      <c r="E7" s="23"/>
      <c r="F7" s="23"/>
      <c r="G7" s="23"/>
      <c r="H7" s="23" t="s">
        <v>17</v>
      </c>
      <c r="I7" s="24"/>
      <c r="J7" s="29"/>
      <c r="K7" s="26"/>
      <c r="L7" s="23"/>
      <c r="M7" s="23"/>
      <c r="N7" s="23"/>
      <c r="O7" s="26"/>
      <c r="P7" s="23"/>
      <c r="Q7" s="23"/>
      <c r="R7" s="65"/>
      <c r="S7" s="26"/>
      <c r="T7" s="23"/>
      <c r="U7" s="23"/>
      <c r="V7" s="26"/>
    </row>
    <row r="8" spans="1:23">
      <c r="A8" s="30" t="s">
        <v>18</v>
      </c>
      <c r="B8" s="40"/>
      <c r="C8" s="28"/>
      <c r="D8" s="31" t="s">
        <v>18</v>
      </c>
      <c r="E8" s="23">
        <v>29303.95</v>
      </c>
      <c r="F8" s="23"/>
      <c r="G8" s="23"/>
      <c r="H8" s="23">
        <f>SUM(E8:G8)</f>
        <v>29303.95</v>
      </c>
      <c r="I8" s="32">
        <v>33957.15</v>
      </c>
      <c r="J8" s="33">
        <v>34004.61</v>
      </c>
      <c r="K8" s="34" t="s">
        <v>18</v>
      </c>
      <c r="L8" s="23">
        <v>36337.660000000003</v>
      </c>
      <c r="M8" s="35">
        <v>37914.58</v>
      </c>
      <c r="N8" s="17"/>
      <c r="O8" s="36" t="s">
        <v>18</v>
      </c>
      <c r="P8" s="23">
        <v>36337.660000000003</v>
      </c>
      <c r="Q8" s="37">
        <v>38507.26</v>
      </c>
      <c r="R8" s="66">
        <v>39827.839999999997</v>
      </c>
      <c r="S8" s="34" t="s">
        <v>18</v>
      </c>
      <c r="T8" s="23"/>
      <c r="U8" s="23"/>
      <c r="V8" s="36" t="s">
        <v>18</v>
      </c>
      <c r="W8" s="15"/>
    </row>
    <row r="9" spans="1:23">
      <c r="A9" s="30" t="s">
        <v>19</v>
      </c>
      <c r="B9" s="40"/>
      <c r="C9" s="28"/>
      <c r="D9" s="31" t="s">
        <v>19</v>
      </c>
      <c r="E9" s="23">
        <v>29303.95</v>
      </c>
      <c r="F9" s="23"/>
      <c r="G9" s="23"/>
      <c r="H9" s="23">
        <f>SUM(E9:G9)</f>
        <v>29303.95</v>
      </c>
      <c r="I9" s="32">
        <v>33957.15</v>
      </c>
      <c r="J9" s="33">
        <v>34004.61</v>
      </c>
      <c r="K9" s="34" t="s">
        <v>19</v>
      </c>
      <c r="L9" s="23">
        <v>36337.660000000003</v>
      </c>
      <c r="M9" s="35">
        <v>37914.58</v>
      </c>
      <c r="N9" s="17"/>
      <c r="O9" s="36" t="s">
        <v>19</v>
      </c>
      <c r="P9" s="23">
        <v>36337.660000000003</v>
      </c>
      <c r="Q9" s="37">
        <v>38507.26</v>
      </c>
      <c r="R9" s="66">
        <v>39827.839999999997</v>
      </c>
      <c r="S9" s="34" t="s">
        <v>19</v>
      </c>
      <c r="T9" s="23"/>
      <c r="U9" s="23"/>
      <c r="V9" s="36" t="s">
        <v>19</v>
      </c>
      <c r="W9" s="15"/>
    </row>
    <row r="10" spans="1:23">
      <c r="A10" s="30" t="s">
        <v>20</v>
      </c>
      <c r="B10" s="40"/>
      <c r="C10" s="28"/>
      <c r="D10" s="31" t="s">
        <v>20</v>
      </c>
      <c r="E10" s="23">
        <v>29303.95</v>
      </c>
      <c r="F10" s="23"/>
      <c r="G10" s="23"/>
      <c r="H10" s="23">
        <f>SUM(E10:G10)</f>
        <v>29303.95</v>
      </c>
      <c r="I10" s="32">
        <v>33957.15</v>
      </c>
      <c r="J10" s="33">
        <v>34004.61</v>
      </c>
      <c r="K10" s="34" t="s">
        <v>20</v>
      </c>
      <c r="L10" s="23">
        <v>36337.660000000003</v>
      </c>
      <c r="M10" s="35">
        <v>37914.58</v>
      </c>
      <c r="N10" s="17"/>
      <c r="O10" s="36" t="s">
        <v>20</v>
      </c>
      <c r="P10" s="23">
        <v>36337.660000000003</v>
      </c>
      <c r="Q10" s="37">
        <v>38507.26</v>
      </c>
      <c r="R10" s="66">
        <v>39827.839999999997</v>
      </c>
      <c r="S10" s="34" t="s">
        <v>20</v>
      </c>
      <c r="T10" s="23"/>
      <c r="U10" s="23"/>
      <c r="V10" s="36" t="s">
        <v>20</v>
      </c>
      <c r="W10" s="15"/>
    </row>
    <row r="11" spans="1:23">
      <c r="A11" s="30" t="s">
        <v>21</v>
      </c>
      <c r="B11" s="40"/>
      <c r="C11" s="28"/>
      <c r="D11" s="31" t="s">
        <v>22</v>
      </c>
      <c r="E11" s="23">
        <v>29303.95</v>
      </c>
      <c r="F11" s="23">
        <v>1510.91</v>
      </c>
      <c r="G11" s="23"/>
      <c r="H11" s="23">
        <f>SUM(E11:G11)</f>
        <v>30814.86</v>
      </c>
      <c r="I11" s="32">
        <v>33957.15</v>
      </c>
      <c r="J11" s="33">
        <v>34004.61</v>
      </c>
      <c r="K11" s="34" t="s">
        <v>22</v>
      </c>
      <c r="L11" s="23">
        <v>36337.660000000003</v>
      </c>
      <c r="M11" s="35">
        <v>37914.58</v>
      </c>
      <c r="N11" s="17"/>
      <c r="O11" s="38" t="s">
        <v>22</v>
      </c>
      <c r="P11" s="23">
        <v>36337.660000000003</v>
      </c>
      <c r="Q11" s="37">
        <v>38507.26</v>
      </c>
      <c r="R11" s="66">
        <v>39827.839999999997</v>
      </c>
      <c r="S11" s="34" t="s">
        <v>22</v>
      </c>
      <c r="T11" s="23"/>
      <c r="U11" s="23"/>
      <c r="V11" s="36" t="s">
        <v>23</v>
      </c>
      <c r="W11" s="15"/>
    </row>
    <row r="12" spans="1:23">
      <c r="A12" s="30" t="s">
        <v>24</v>
      </c>
      <c r="B12" s="40"/>
      <c r="C12" s="28"/>
      <c r="D12" s="39" t="s">
        <v>24</v>
      </c>
      <c r="E12" s="23">
        <v>29303.95</v>
      </c>
      <c r="F12" s="23">
        <v>3237.66</v>
      </c>
      <c r="G12" s="23"/>
      <c r="H12" s="23">
        <f>SUM(E12:G12)</f>
        <v>32541.61</v>
      </c>
      <c r="I12" s="32">
        <v>33957.15</v>
      </c>
      <c r="J12" s="33">
        <v>34004.61</v>
      </c>
      <c r="K12" s="34" t="s">
        <v>24</v>
      </c>
      <c r="L12" s="23">
        <v>36337.660000000003</v>
      </c>
      <c r="M12" s="35">
        <v>37914.58</v>
      </c>
      <c r="N12" s="17"/>
      <c r="O12" s="38" t="s">
        <v>24</v>
      </c>
      <c r="P12" s="23">
        <v>36337.660000000003</v>
      </c>
      <c r="Q12" s="37">
        <v>38507.26</v>
      </c>
      <c r="R12" s="66">
        <v>39827.839999999997</v>
      </c>
      <c r="S12" s="34" t="s">
        <v>24</v>
      </c>
      <c r="T12" s="23"/>
      <c r="U12" s="23"/>
      <c r="V12" s="26"/>
      <c r="W12" s="15"/>
    </row>
    <row r="13" spans="1:23">
      <c r="A13" s="30" t="s">
        <v>25</v>
      </c>
      <c r="B13" s="40"/>
      <c r="C13" s="28"/>
      <c r="D13" s="39" t="s">
        <v>26</v>
      </c>
      <c r="E13" s="23">
        <v>29303.95</v>
      </c>
      <c r="F13" s="23">
        <v>3237.66</v>
      </c>
      <c r="G13" s="23"/>
      <c r="H13" s="23">
        <f>SUM(E13:G13)</f>
        <v>32541.61</v>
      </c>
      <c r="I13" s="32">
        <v>33957.15</v>
      </c>
      <c r="J13" s="33">
        <v>34004.61</v>
      </c>
      <c r="K13" s="34" t="s">
        <v>27</v>
      </c>
      <c r="L13" s="23">
        <v>36337.660000000003</v>
      </c>
      <c r="M13" s="35">
        <v>37914.58</v>
      </c>
      <c r="N13" s="17"/>
      <c r="O13" s="38" t="s">
        <v>27</v>
      </c>
      <c r="P13" s="23">
        <v>36337.660000000003</v>
      </c>
      <c r="Q13" s="37">
        <v>38507.26</v>
      </c>
      <c r="R13" s="66">
        <v>39827.839999999997</v>
      </c>
      <c r="S13" s="34" t="s">
        <v>27</v>
      </c>
      <c r="T13" s="23"/>
      <c r="U13" s="23"/>
      <c r="V13" s="26"/>
    </row>
    <row r="14" spans="1:23">
      <c r="A14" s="30" t="s">
        <v>28</v>
      </c>
      <c r="B14" s="40"/>
      <c r="C14" s="28"/>
      <c r="D14" s="39" t="s">
        <v>28</v>
      </c>
      <c r="E14" s="23">
        <v>29303.95</v>
      </c>
      <c r="F14" s="23">
        <v>3237.66</v>
      </c>
      <c r="G14" s="23"/>
      <c r="H14" s="23">
        <f>SUM(E14:G14)</f>
        <v>32541.61</v>
      </c>
      <c r="I14" s="32">
        <v>33957.15</v>
      </c>
      <c r="J14" s="33">
        <v>34004.61</v>
      </c>
      <c r="K14" s="34" t="s">
        <v>28</v>
      </c>
      <c r="L14" s="23">
        <v>36337.660000000003</v>
      </c>
      <c r="M14" s="35">
        <v>37914.58</v>
      </c>
      <c r="N14" s="17"/>
      <c r="O14" s="41" t="s">
        <v>28</v>
      </c>
      <c r="P14" s="23">
        <v>36337.660000000003</v>
      </c>
      <c r="Q14" s="37">
        <v>38507.26</v>
      </c>
      <c r="R14" s="66">
        <v>39827.839999999997</v>
      </c>
      <c r="S14" s="34" t="s">
        <v>28</v>
      </c>
      <c r="T14" s="23"/>
      <c r="U14" s="23"/>
      <c r="V14" s="26"/>
    </row>
    <row r="15" spans="1:23">
      <c r="A15" s="30" t="s">
        <v>29</v>
      </c>
      <c r="B15" s="40"/>
      <c r="C15" s="28"/>
      <c r="D15" s="39" t="s">
        <v>29</v>
      </c>
      <c r="E15" s="23">
        <v>29303.95</v>
      </c>
      <c r="F15" s="23">
        <v>3237.66</v>
      </c>
      <c r="G15" s="23">
        <v>76.150000000000006</v>
      </c>
      <c r="H15" s="23">
        <f>SUM(E15:G15)</f>
        <v>32617.760000000002</v>
      </c>
      <c r="I15" s="32">
        <v>33957.15</v>
      </c>
      <c r="J15" s="33">
        <v>34004.61</v>
      </c>
      <c r="K15" s="34" t="s">
        <v>29</v>
      </c>
      <c r="L15" s="23">
        <v>36337.660000000003</v>
      </c>
      <c r="M15" s="35">
        <v>37914.58</v>
      </c>
      <c r="N15" s="17"/>
      <c r="O15" s="41" t="s">
        <v>29</v>
      </c>
      <c r="P15" s="23">
        <v>36337.660000000003</v>
      </c>
      <c r="Q15" s="37">
        <v>38507.26</v>
      </c>
      <c r="R15" s="66">
        <v>39827.839999999997</v>
      </c>
      <c r="S15" s="34" t="s">
        <v>29</v>
      </c>
      <c r="T15" s="23"/>
      <c r="U15" s="23"/>
      <c r="V15" s="26"/>
    </row>
    <row r="16" spans="1:23">
      <c r="A16" s="30" t="s">
        <v>30</v>
      </c>
      <c r="B16" s="40"/>
      <c r="C16" s="28"/>
      <c r="D16" s="39" t="s">
        <v>30</v>
      </c>
      <c r="E16" s="23">
        <v>29303.95</v>
      </c>
      <c r="F16" s="23">
        <v>3237.66</v>
      </c>
      <c r="G16" s="23">
        <v>1180.3900000000001</v>
      </c>
      <c r="H16" s="23">
        <f>SUM(E16:G16)</f>
        <v>33722</v>
      </c>
      <c r="I16" s="32">
        <v>33957.15</v>
      </c>
      <c r="J16" s="33">
        <v>34004.61</v>
      </c>
      <c r="K16" s="34" t="s">
        <v>30</v>
      </c>
      <c r="L16" s="23">
        <v>36337.660000000003</v>
      </c>
      <c r="M16" s="35">
        <v>37914.58</v>
      </c>
      <c r="N16" s="17"/>
      <c r="O16" s="41" t="s">
        <v>30</v>
      </c>
      <c r="P16" s="23">
        <v>36337.660000000003</v>
      </c>
      <c r="Q16" s="37">
        <v>38507.26</v>
      </c>
      <c r="R16" s="66">
        <v>39827.839999999997</v>
      </c>
      <c r="S16" s="34" t="s">
        <v>30</v>
      </c>
      <c r="T16" s="23"/>
      <c r="U16" s="23"/>
      <c r="V16" s="26"/>
    </row>
    <row r="17" spans="1:22">
      <c r="A17" s="30" t="s">
        <v>31</v>
      </c>
      <c r="B17" s="40"/>
      <c r="C17" s="28"/>
      <c r="D17" s="39" t="s">
        <v>31</v>
      </c>
      <c r="E17" s="23">
        <v>29303.95</v>
      </c>
      <c r="F17" s="23">
        <v>3237.66</v>
      </c>
      <c r="G17" s="23">
        <v>1180.3900000000001</v>
      </c>
      <c r="H17" s="23">
        <f>SUM(E17:G17)</f>
        <v>33722</v>
      </c>
      <c r="I17" s="32">
        <v>33957.15</v>
      </c>
      <c r="J17" s="33">
        <v>34004.61</v>
      </c>
      <c r="K17" s="34" t="s">
        <v>31</v>
      </c>
      <c r="L17" s="23">
        <v>36337.660000000003</v>
      </c>
      <c r="M17" s="35">
        <v>37914.58</v>
      </c>
      <c r="N17" s="17"/>
      <c r="O17" s="41" t="s">
        <v>31</v>
      </c>
      <c r="P17" s="23">
        <v>36337.660000000003</v>
      </c>
      <c r="Q17" s="37">
        <v>38507.26</v>
      </c>
      <c r="R17" s="66">
        <v>39827.839999999997</v>
      </c>
      <c r="S17" s="34" t="s">
        <v>31</v>
      </c>
      <c r="T17" s="23"/>
      <c r="U17" s="23"/>
      <c r="V17" s="26"/>
    </row>
    <row r="18" spans="1:22">
      <c r="A18" s="30" t="s">
        <v>32</v>
      </c>
      <c r="B18" s="40"/>
      <c r="C18" s="28"/>
      <c r="D18" s="39" t="s">
        <v>32</v>
      </c>
      <c r="E18" s="23">
        <v>29303.95</v>
      </c>
      <c r="F18" s="23">
        <v>3237.66</v>
      </c>
      <c r="G18" s="23">
        <v>1180.3900000000001</v>
      </c>
      <c r="H18" s="23">
        <f>SUM(E18:G18)</f>
        <v>33722</v>
      </c>
      <c r="I18" s="32">
        <v>33957.15</v>
      </c>
      <c r="J18" s="33">
        <v>34004.61</v>
      </c>
      <c r="K18" s="34" t="s">
        <v>32</v>
      </c>
      <c r="L18" s="23">
        <v>36337.660000000003</v>
      </c>
      <c r="M18" s="16">
        <v>37914.58</v>
      </c>
      <c r="N18" s="42">
        <v>37988.959999999999</v>
      </c>
      <c r="O18" s="41" t="s">
        <v>32</v>
      </c>
      <c r="P18" s="23">
        <v>36337.660000000003</v>
      </c>
      <c r="Q18" s="37">
        <v>38507.26</v>
      </c>
      <c r="R18" s="66">
        <v>39827.839999999997</v>
      </c>
      <c r="S18" s="34" t="s">
        <v>32</v>
      </c>
      <c r="T18" s="23"/>
      <c r="U18" s="23"/>
      <c r="V18" s="26"/>
    </row>
    <row r="19" spans="1:22">
      <c r="A19" s="43" t="s">
        <v>33</v>
      </c>
      <c r="B19" s="44">
        <v>13234.04</v>
      </c>
      <c r="C19" s="45"/>
      <c r="D19" s="46" t="s">
        <v>33</v>
      </c>
      <c r="E19" s="47">
        <v>32480.47</v>
      </c>
      <c r="F19" s="47">
        <v>1775.49</v>
      </c>
      <c r="G19" s="47">
        <v>647.30999999999995</v>
      </c>
      <c r="H19" s="47">
        <f>SUM(E19:G19)</f>
        <v>34903.269999999997</v>
      </c>
      <c r="I19" s="32">
        <v>33957.15</v>
      </c>
      <c r="J19" s="33">
        <v>35058.25</v>
      </c>
      <c r="K19" s="34" t="s">
        <v>33</v>
      </c>
      <c r="L19" s="23">
        <v>36337.660000000003</v>
      </c>
      <c r="M19" s="16">
        <v>37914.58</v>
      </c>
      <c r="N19" s="42">
        <v>37988.959999999999</v>
      </c>
      <c r="O19" s="41" t="s">
        <v>33</v>
      </c>
      <c r="P19" s="23">
        <v>19927.099999999999</v>
      </c>
      <c r="Q19" s="37">
        <v>21116.880000000001</v>
      </c>
      <c r="R19" s="66">
        <v>21841.08</v>
      </c>
      <c r="S19" s="34" t="s">
        <v>33</v>
      </c>
      <c r="T19" s="23"/>
      <c r="U19" s="23"/>
      <c r="V19" s="26"/>
    </row>
    <row r="20" spans="1:22">
      <c r="B20" s="48">
        <f>SUM(B13:B19)</f>
        <v>13234.04</v>
      </c>
      <c r="C20" s="48"/>
      <c r="D20" s="49"/>
      <c r="E20" s="48">
        <f>SUM(E8:E19)</f>
        <v>354823.92000000004</v>
      </c>
      <c r="F20" s="48">
        <f>F4</f>
        <v>25950.02</v>
      </c>
      <c r="G20" s="48">
        <f>SUM(G8:G19)</f>
        <v>4264.630000000001</v>
      </c>
      <c r="H20" s="48"/>
      <c r="I20" s="48"/>
      <c r="J20" s="48"/>
      <c r="K20" s="49"/>
      <c r="L20" s="48">
        <f>SUM(L8:L19)</f>
        <v>436051.92000000016</v>
      </c>
      <c r="M20" s="48"/>
      <c r="N20" s="48"/>
      <c r="O20" s="49"/>
      <c r="P20" s="48">
        <f>SUM(P8:P19)</f>
        <v>419641.3600000001</v>
      </c>
      <c r="Q20" s="48"/>
      <c r="R20" s="48"/>
      <c r="S20" s="49"/>
      <c r="T20" s="48">
        <f>SUM(T8:T19)</f>
        <v>0</v>
      </c>
      <c r="U20" s="48"/>
      <c r="V20" s="49"/>
    </row>
    <row r="21" spans="1:22">
      <c r="B21" s="48"/>
      <c r="C21" s="48"/>
      <c r="D21" s="49"/>
      <c r="E21" s="48"/>
      <c r="F21" s="48"/>
      <c r="G21" s="48"/>
      <c r="H21" s="48"/>
      <c r="I21" s="48"/>
      <c r="J21" s="48"/>
      <c r="K21" s="49"/>
      <c r="L21" s="48"/>
      <c r="M21" s="48"/>
      <c r="N21" s="48"/>
      <c r="O21" s="49"/>
      <c r="P21" s="48"/>
      <c r="Q21" s="48"/>
      <c r="R21" s="48"/>
      <c r="S21" s="49"/>
      <c r="T21" s="48"/>
      <c r="U21" s="48"/>
      <c r="V21" s="49"/>
    </row>
    <row r="22" spans="1:22">
      <c r="A22" t="s">
        <v>34</v>
      </c>
      <c r="B22" s="3">
        <f>SUM(B4,F4,G4,L4,P4)</f>
        <v>1253965.8899999999</v>
      </c>
      <c r="C22" s="3"/>
      <c r="D22" s="49"/>
      <c r="E22" s="48"/>
      <c r="F22" s="48"/>
      <c r="G22" s="48"/>
      <c r="H22" s="48"/>
      <c r="I22" s="48"/>
      <c r="J22" s="48"/>
      <c r="K22" s="49"/>
      <c r="L22" s="48"/>
      <c r="M22" s="48"/>
      <c r="N22" s="48"/>
      <c r="O22" s="49"/>
      <c r="P22" s="48"/>
      <c r="Q22" s="48"/>
      <c r="R22" s="48"/>
      <c r="S22" s="49"/>
      <c r="T22" s="48"/>
      <c r="U22" s="48"/>
      <c r="V22" s="49"/>
    </row>
    <row r="23" spans="1:22">
      <c r="B23" s="48"/>
      <c r="C23" s="48"/>
      <c r="D23" s="49"/>
      <c r="E23" s="48"/>
      <c r="F23" s="48"/>
      <c r="G23" s="48"/>
      <c r="H23" s="48"/>
      <c r="I23" s="48"/>
      <c r="J23" s="48"/>
      <c r="K23" s="49"/>
      <c r="L23" s="23"/>
      <c r="M23" s="48"/>
      <c r="N23" s="48"/>
      <c r="O23" s="49"/>
      <c r="P23" s="48"/>
      <c r="Q23" s="48"/>
      <c r="R23" s="48"/>
      <c r="S23" s="49"/>
      <c r="T23" s="48"/>
      <c r="U23" s="48"/>
      <c r="V23" s="49"/>
    </row>
    <row r="24" spans="1:22">
      <c r="A24" s="50" t="s">
        <v>35</v>
      </c>
      <c r="B24" s="51">
        <f>(I8-H8)+(I9-H9)+(I10-H10)+(I11-H11)+(I12-H12)+(I13-H13)+(I14-H14)+(I15-H15)+(I16-H16)+(I17-H17)+(I18-H18)+(I19-H19)</f>
        <v>22447.230000000014</v>
      </c>
      <c r="C24" s="48"/>
      <c r="D24" s="49"/>
      <c r="E24" s="48"/>
      <c r="F24" s="48"/>
      <c r="G24" s="48"/>
      <c r="H24" s="48">
        <f>SUM(H8:H19)</f>
        <v>385038.57</v>
      </c>
      <c r="I24" s="48"/>
      <c r="J24" s="48">
        <f>SUM(J8:J19)</f>
        <v>409108.9599999999</v>
      </c>
      <c r="K24" s="49"/>
      <c r="L24" s="48"/>
      <c r="M24" s="48">
        <f>SUM(M8:M17,N18,N19)</f>
        <v>455123.72000000015</v>
      </c>
      <c r="N24" s="48"/>
      <c r="O24" s="49"/>
      <c r="P24" s="48"/>
      <c r="Q24" s="48">
        <f>SUM(Q8:Q19)</f>
        <v>444696.74000000005</v>
      </c>
      <c r="R24" s="48"/>
      <c r="S24" s="49"/>
      <c r="T24" s="48"/>
      <c r="U24" s="48"/>
      <c r="V24" s="49"/>
    </row>
    <row r="25" spans="1:22">
      <c r="B25" s="48"/>
      <c r="C25" s="48"/>
      <c r="D25" s="49"/>
      <c r="E25" s="48"/>
      <c r="F25" s="48"/>
      <c r="G25" s="48"/>
      <c r="H25" s="48"/>
      <c r="I25" s="48"/>
      <c r="J25" s="48">
        <f>(J24-H24)</f>
        <v>24070.389999999898</v>
      </c>
      <c r="K25" s="49"/>
      <c r="L25" s="49"/>
      <c r="M25" s="48">
        <f>(M24-L20)</f>
        <v>19071.799999999988</v>
      </c>
      <c r="N25" s="48"/>
      <c r="O25" s="49"/>
      <c r="P25" s="48"/>
      <c r="Q25" s="48">
        <f>(Q24-P20)</f>
        <v>25055.379999999946</v>
      </c>
      <c r="R25" s="48"/>
      <c r="S25" s="49"/>
      <c r="T25" s="48"/>
      <c r="U25" s="48"/>
      <c r="V25" s="49"/>
    </row>
    <row r="26" spans="1:22">
      <c r="A26" s="52" t="s">
        <v>36</v>
      </c>
      <c r="B26" s="53">
        <f>(J8-I8)*11+(J19-I19)</f>
        <v>1623.1599999999889</v>
      </c>
      <c r="C26" s="48"/>
      <c r="D26" s="49"/>
      <c r="E26" s="48"/>
      <c r="F26" s="48"/>
      <c r="G26" s="48"/>
      <c r="H26" s="48"/>
      <c r="I26" s="48"/>
      <c r="J26" s="48"/>
      <c r="K26" s="49"/>
      <c r="L26" s="48"/>
      <c r="M26" s="48"/>
      <c r="N26" s="48"/>
      <c r="O26" s="49"/>
      <c r="P26" s="48"/>
      <c r="Q26" s="48"/>
      <c r="R26" s="48"/>
      <c r="S26" s="49"/>
      <c r="T26" s="48"/>
      <c r="U26" s="48"/>
      <c r="V26" s="49"/>
    </row>
    <row r="27" spans="1:22">
      <c r="B27" s="48"/>
      <c r="C27" s="48"/>
      <c r="D27" s="49"/>
      <c r="E27" s="48"/>
      <c r="F27" s="48"/>
      <c r="G27" s="48"/>
      <c r="H27" s="48"/>
      <c r="I27" s="48"/>
      <c r="J27" s="48"/>
      <c r="K27" s="49"/>
      <c r="L27" s="48"/>
      <c r="M27" s="48"/>
      <c r="N27" s="48"/>
      <c r="O27" s="49"/>
      <c r="P27" s="48"/>
      <c r="Q27" s="48"/>
      <c r="R27" s="48"/>
      <c r="S27" s="49"/>
      <c r="T27" s="48"/>
      <c r="U27" s="48"/>
      <c r="V27" s="49"/>
    </row>
    <row r="28" spans="1:22">
      <c r="A28" s="54" t="s">
        <v>10</v>
      </c>
      <c r="B28" s="55">
        <f>(M8-L8)*12</f>
        <v>18923.039999999979</v>
      </c>
      <c r="C28" s="48"/>
      <c r="D28" s="49"/>
      <c r="E28" s="48"/>
      <c r="F28" s="48"/>
      <c r="G28" s="48"/>
      <c r="H28" s="48"/>
      <c r="I28" s="48"/>
      <c r="J28" s="48"/>
      <c r="K28" s="49"/>
      <c r="L28" s="48"/>
      <c r="M28" s="48"/>
      <c r="N28" s="48"/>
      <c r="O28" s="49"/>
      <c r="P28" s="48"/>
      <c r="Q28" s="48"/>
      <c r="R28" s="48"/>
      <c r="S28" s="49"/>
      <c r="T28" s="48"/>
      <c r="U28" s="48"/>
      <c r="V28" s="49"/>
    </row>
    <row r="29" spans="1:22">
      <c r="B29" s="48"/>
      <c r="C29" s="48"/>
      <c r="D29" s="49"/>
      <c r="E29" s="48"/>
      <c r="F29" s="48"/>
      <c r="G29" s="48"/>
      <c r="H29" s="48"/>
      <c r="I29" s="48"/>
      <c r="J29" s="48"/>
      <c r="K29" s="49"/>
      <c r="L29" s="48"/>
      <c r="M29" s="48"/>
      <c r="N29" s="48"/>
      <c r="O29" s="49"/>
      <c r="P29" s="48"/>
      <c r="Q29" s="48"/>
      <c r="R29" s="48"/>
      <c r="S29" s="49"/>
      <c r="T29" s="48"/>
      <c r="U29" s="48"/>
      <c r="V29" s="49"/>
    </row>
    <row r="30" spans="1:22">
      <c r="A30" s="56" t="s">
        <v>37</v>
      </c>
      <c r="B30" s="57">
        <f>(N18-M18)*2</f>
        <v>148.75999999999476</v>
      </c>
      <c r="C30" s="48"/>
      <c r="D30" s="49"/>
      <c r="E30" s="48"/>
      <c r="F30" s="48"/>
      <c r="G30" s="48"/>
      <c r="H30" s="48"/>
      <c r="I30" s="48"/>
      <c r="J30" s="48"/>
      <c r="K30" s="49"/>
      <c r="L30" s="48"/>
      <c r="M30" s="48"/>
      <c r="N30" s="48"/>
      <c r="O30" s="49"/>
      <c r="P30" s="48"/>
      <c r="Q30" s="48"/>
      <c r="R30" s="48"/>
      <c r="S30" s="49"/>
      <c r="T30" s="48"/>
      <c r="U30" s="48"/>
      <c r="V30" s="49"/>
    </row>
    <row r="31" spans="1:22">
      <c r="B31" s="48"/>
      <c r="C31" s="48"/>
      <c r="D31" s="49"/>
      <c r="E31" s="48"/>
      <c r="F31" s="48"/>
      <c r="G31" s="48"/>
      <c r="H31" s="48"/>
      <c r="I31" s="48"/>
      <c r="J31" s="48"/>
      <c r="K31" s="49"/>
      <c r="L31" s="48"/>
      <c r="M31" s="48"/>
      <c r="N31" s="48"/>
      <c r="O31" s="49"/>
      <c r="P31" s="48"/>
      <c r="Q31" s="48"/>
      <c r="R31" s="48"/>
      <c r="S31" s="49"/>
      <c r="T31" s="48"/>
      <c r="U31" s="48"/>
      <c r="V31" s="49"/>
    </row>
    <row r="32" spans="1:22">
      <c r="A32" s="50" t="s">
        <v>38</v>
      </c>
      <c r="B32" s="51">
        <f>(Q8-P8)*11 + (Q19-P19)</f>
        <v>25055.379999999986</v>
      </c>
      <c r="C32" s="48"/>
      <c r="D32" s="49"/>
      <c r="E32" s="48"/>
      <c r="F32" s="48"/>
      <c r="G32" s="48"/>
      <c r="H32" s="48"/>
      <c r="I32" s="48"/>
      <c r="J32" s="48"/>
      <c r="K32" s="49"/>
      <c r="L32" s="48"/>
      <c r="M32" s="48"/>
      <c r="N32" s="48"/>
      <c r="O32" s="49"/>
      <c r="P32" s="48"/>
      <c r="Q32" s="48"/>
      <c r="R32" s="48"/>
      <c r="S32" s="49"/>
      <c r="T32" s="48"/>
      <c r="U32" s="48"/>
      <c r="V32" s="49"/>
    </row>
    <row r="33" spans="1:24" s="62" customFormat="1">
      <c r="A33" s="58"/>
      <c r="B33" s="59"/>
      <c r="C33" s="59"/>
      <c r="D33" s="60"/>
      <c r="E33" s="59"/>
      <c r="F33" s="59"/>
      <c r="G33" s="59"/>
      <c r="H33" s="59"/>
      <c r="I33" s="59"/>
      <c r="J33" s="59"/>
      <c r="K33" s="60"/>
      <c r="L33" s="59"/>
      <c r="M33" s="59"/>
      <c r="N33" s="59"/>
      <c r="O33" s="60"/>
      <c r="P33" s="59"/>
      <c r="Q33" s="59"/>
      <c r="R33" s="59"/>
      <c r="S33" s="60"/>
      <c r="T33" s="59"/>
      <c r="U33" s="59"/>
      <c r="V33" s="60"/>
      <c r="W33" s="61"/>
      <c r="X33" s="61"/>
    </row>
    <row r="34" spans="1:24">
      <c r="A34" s="63" t="s">
        <v>39</v>
      </c>
      <c r="B34" s="64">
        <f xml:space="preserve"> (R8-Q8)*11 + (R19-Q19)</f>
        <v>15250.57999999994</v>
      </c>
      <c r="C34" s="48"/>
      <c r="D34" s="49"/>
      <c r="E34" s="48"/>
      <c r="F34" s="48"/>
      <c r="G34" s="48"/>
      <c r="H34" s="48"/>
      <c r="I34" s="48"/>
      <c r="J34" s="48"/>
      <c r="K34" s="49"/>
      <c r="L34" s="48"/>
      <c r="M34" s="48"/>
      <c r="N34" s="48"/>
      <c r="O34" s="49"/>
      <c r="P34" s="48"/>
      <c r="Q34" s="48"/>
      <c r="R34" s="48"/>
      <c r="S34" s="49"/>
      <c r="T34" s="48"/>
      <c r="U34" s="48"/>
      <c r="V34" s="49"/>
    </row>
    <row r="35" spans="1:24" s="62" customFormat="1">
      <c r="A35" s="58"/>
      <c r="B35" s="59"/>
      <c r="C35" s="59"/>
      <c r="D35" s="60"/>
      <c r="E35" s="59"/>
      <c r="F35" s="59"/>
      <c r="G35" s="59"/>
      <c r="H35" s="59"/>
      <c r="I35" s="59"/>
      <c r="J35" s="59"/>
      <c r="K35" s="60"/>
      <c r="L35" s="59"/>
      <c r="M35" s="59"/>
      <c r="N35" s="59"/>
      <c r="O35" s="60"/>
      <c r="P35" s="59"/>
      <c r="Q35" s="59"/>
      <c r="R35" s="59"/>
      <c r="S35" s="60"/>
      <c r="T35" s="59"/>
      <c r="U35" s="59"/>
      <c r="V35" s="60"/>
      <c r="W35" s="61"/>
      <c r="X35" s="61"/>
    </row>
    <row r="36" spans="1:24">
      <c r="A36" s="2" t="s">
        <v>40</v>
      </c>
      <c r="B36" s="2"/>
      <c r="C36" s="3">
        <f>SUM(B24,B26,B28,B30,B32,B34)+B22</f>
        <v>1337414.0399999998</v>
      </c>
      <c r="D36" s="3"/>
      <c r="E36" s="48"/>
      <c r="F36" s="1" t="s">
        <v>41</v>
      </c>
      <c r="G36" s="1"/>
      <c r="H36" s="1"/>
      <c r="I36" s="1"/>
      <c r="J36" s="1"/>
      <c r="K36" s="1"/>
      <c r="L36" s="48">
        <f>SUM(B20,J8:J19,Q8:Q19,N8:N19,M8:M17)</f>
        <v>1322163.4600000004</v>
      </c>
      <c r="M36" s="48"/>
      <c r="N36" s="48"/>
      <c r="O36" s="48"/>
      <c r="P36" s="48"/>
      <c r="Q36" s="48"/>
      <c r="R36" s="48"/>
      <c r="S36" s="49"/>
      <c r="T36" s="48"/>
      <c r="U36" s="48"/>
      <c r="V36" s="49"/>
    </row>
  </sheetData>
  <mergeCells count="4">
    <mergeCell ref="B22:C22"/>
    <mergeCell ref="A36:B36"/>
    <mergeCell ref="C36:D36"/>
    <mergeCell ref="F36:K36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&amp;CPágina 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Alysson Antonio Medeiros Almeida</cp:lastModifiedBy>
  <cp:revision>12</cp:revision>
  <dcterms:created xsi:type="dcterms:W3CDTF">2020-08-04T09:55:24Z</dcterms:created>
  <dcterms:modified xsi:type="dcterms:W3CDTF">2020-10-20T17:57:47Z</dcterms:modified>
  <cp:category/>
  <cp:contentStatus/>
</cp:coreProperties>
</file>