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0" yWindow="0" windowWidth="21600" windowHeight="9735"/>
  </bookViews>
  <sheets>
    <sheet name="Resumo do Contrato" sheetId="1" r:id="rId1"/>
    <sheet name="Resumo por item" sheetId="2" state="hidden" r:id="rId2"/>
    <sheet name="Cronograma" sheetId="3" r:id="rId3"/>
  </sheets>
  <calcPr calcId="152511" iterateDelta="1E-4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B6" i="3" l="1"/>
  <c r="B5" i="3"/>
  <c r="B2" i="2"/>
  <c r="AK9" i="3"/>
  <c r="AJ12" i="3" s="1"/>
  <c r="AF9" i="3"/>
  <c r="AE12" i="3" s="1"/>
  <c r="AA9" i="3"/>
  <c r="Z12" i="3" s="1"/>
  <c r="V9" i="3"/>
  <c r="U12" i="3" s="1"/>
  <c r="Q9" i="3"/>
  <c r="P12" i="3" s="1"/>
  <c r="L9" i="3"/>
  <c r="K12" i="3" s="1"/>
  <c r="I9" i="3"/>
  <c r="N9" i="3" s="1"/>
  <c r="S9" i="3" s="1"/>
  <c r="X9" i="3" s="1"/>
  <c r="AC9" i="3" s="1"/>
  <c r="AH9" i="3" s="1"/>
  <c r="AM9" i="3" s="1"/>
  <c r="G9" i="3"/>
  <c r="F3" i="3"/>
  <c r="G39" i="2"/>
  <c r="G40" i="2" s="1"/>
  <c r="G35" i="2"/>
  <c r="G34" i="2"/>
  <c r="G29" i="2"/>
  <c r="G30" i="2" s="1"/>
  <c r="G25" i="2"/>
  <c r="G24" i="2"/>
  <c r="G19" i="2"/>
  <c r="G20" i="2" s="1"/>
  <c r="G15" i="2"/>
  <c r="G14" i="2"/>
  <c r="G9" i="2"/>
  <c r="G10" i="2" s="1"/>
  <c r="G5" i="2"/>
  <c r="G4" i="2"/>
  <c r="G14" i="1"/>
  <c r="F14" i="1"/>
  <c r="E14" i="1"/>
  <c r="H39" i="2" l="1"/>
  <c r="H40" i="2" s="1"/>
</calcChain>
</file>

<file path=xl/sharedStrings.xml><?xml version="1.0" encoding="utf-8"?>
<sst xmlns="http://purl.oclc.org/ooxml/spreadsheetml/main" count="175" uniqueCount="46">
  <si>
    <t>CONTRATO 19.2020.RER.ARR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</si>
  <si>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</si>
  <si>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</si>
  <si>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</si>
  <si>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</si>
  <si>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</si>
  <si>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</si>
  <si>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</si>
  <si>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02/02/2020 a 01/07/2021</t>
  </si>
  <si>
    <t>23208.003839/2020-21</t>
  </si>
  <si>
    <t>ADITIVO 01/2021 – 23/03/2021</t>
  </si>
  <si>
    <t>Acréscimo</t>
  </si>
  <si>
    <t>23808.000147/2021-42</t>
  </si>
  <si>
    <t>Valor Total</t>
  </si>
  <si>
    <t>ITEM</t>
  </si>
  <si>
    <t>DESCRIÇÃO</t>
  </si>
  <si>
    <t>UNID</t>
  </si>
  <si>
    <t>QUANT</t>
  </si>
  <si>
    <t>VALOR UNITÁRIO</t>
  </si>
  <si>
    <t>VALOR GLOBAL</t>
  </si>
  <si>
    <t>contratação de empresa especializada para execução de três tipos de cobertura  para aulas práticas do curso de instalação de placas fotovoltaicas no  campus Arcos do Instituto Federal de Educação, Ciência e Tecnologia de Minas Gerais-  IFMG</t>
  </si>
  <si>
    <t>TOTAL</t>
  </si>
  <si>
    <t>ADITIVO 01/2020 - ACRÉSCIMO</t>
  </si>
  <si>
    <t>DIFERENÇA GLOBAL DOS VALORES</t>
  </si>
  <si>
    <t>ADITIVO 02/2020 - REEQUILÍBRIO</t>
  </si>
  <si>
    <t>Execução de obra de reforma eadequação das Instalações Elétricas e Rede de Cabeamento Estruturado, Sistema de Proteção e Combate a Incêndiodo prédio da Reitoria</t>
  </si>
  <si>
    <t>ADITIVO 03/2020 - ACRÉSCIMO</t>
  </si>
  <si>
    <t>ADITIVO 04/2020 - SUPRESSÃO</t>
  </si>
  <si>
    <t>ADITIVO 05/2021 -Acréscimo</t>
  </si>
  <si>
    <t>ADITIVO 06/2021 -Acréscimo</t>
  </si>
  <si>
    <t>APOSTILAMENTO 01/2021 -Reajuste</t>
  </si>
  <si>
    <t>ADITIVO 01/2021 - ACRÉSCIMO</t>
  </si>
  <si>
    <t>Valor Acumulado</t>
  </si>
  <si>
    <t>ADITIVO 05/2021 – ACRÉSCIMO</t>
  </si>
  <si>
    <t>ADITIVO 06/2021 – ACRÉSCIMO</t>
  </si>
  <si>
    <t>APOSTILAMENTO 01/2021 – REAJUSTE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</si>
  <si>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</si>
  <si>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</si>
  <si>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</si>
  <si>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</si>
  <si>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</si>
  <si>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</si>
  <si>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</si>
  <si>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</si>
  <si>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</si>
  <si>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Novo valor global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</si>
</sst>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3">
    <numFmt numFmtId="164" formatCode="d/m/yyyy"/>
    <numFmt numFmtId="165" formatCode="&quot;R$ &quot;#,##0.00"/>
    <numFmt numFmtId="166" formatCode="#,##0.00&quot; &quot;;#,##0.00&quot; &quot;;&quot;-&quot;#&quot; &quot;;&quot; &quot;@&quot; &quot;"/>
  </numFmts>
  <fonts count="21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sz val="11"/>
      <color rgb="FFFF0000"/>
      <name val="Calibri"/>
      <family val="2"/>
    </font>
    <font>
      <sz val="11"/>
      <color rgb="FF0070C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C6D9F1"/>
      </patternFill>
    </fill>
    <fill>
      <patternFill patternType="solid">
        <fgColor rgb="FFFF0000"/>
        <bgColor rgb="FFFF0000"/>
      </patternFill>
    </fill>
    <fill>
      <patternFill patternType="solid">
        <fgColor rgb="FF8EB4E3"/>
        <bgColor rgb="FF8EB4E3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</fills>
  <borders count="4">
    <border>
      <start/>
      <end/>
      <top/>
      <bottom/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/>
    <xf numFmtId="0" fontId="7" fillId="6" borderId="0"/>
    <xf numFmtId="166" fontId="1" fillId="0" borderId="0"/>
    <xf numFmtId="9" fontId="1" fillId="0" borderId="0"/>
    <xf numFmtId="0" fontId="8" fillId="0" borderId="0"/>
    <xf numFmtId="0" fontId="9" fillId="7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8" borderId="0"/>
    <xf numFmtId="0" fontId="15" fillId="8" borderId="1"/>
    <xf numFmtId="0" fontId="1" fillId="0" borderId="0"/>
    <xf numFmtId="0" fontId="1" fillId="0" borderId="0"/>
    <xf numFmtId="0" fontId="4" fillId="0" borderId="0"/>
  </cellStyleXfs>
  <cellXfs count="75">
    <xf numFmtId="0" fontId="0" fillId="0" borderId="0" xfId="0"/>
    <xf numFmtId="0" fontId="0" fillId="0" borderId="0" xfId="0" applyFont="1"/>
    <xf numFmtId="0" fontId="6" fillId="0" borderId="0" xfId="0" applyFont="1"/>
    <xf numFmtId="0" fontId="5" fillId="0" borderId="0" xfId="0" applyFont="1"/>
    <xf numFmtId="0" fontId="0" fillId="0" borderId="0" xfId="0" applyFont="1" applyBorder="1"/>
    <xf numFmtId="0" fontId="16" fillId="9" borderId="2" xfId="0" applyFont="1" applyFill="1" applyBorder="1" applyAlignment="1">
      <alignment vertical="center"/>
    </xf>
    <xf numFmtId="0" fontId="16" fillId="10" borderId="2" xfId="0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vertical="center"/>
    </xf>
    <xf numFmtId="166" fontId="0" fillId="0" borderId="2" xfId="8" applyFont="1" applyFill="1" applyBorder="1" applyAlignment="1" applyProtection="1">
      <alignment vertical="center"/>
    </xf>
    <xf numFmtId="164" fontId="0" fillId="0" borderId="2" xfId="0" applyNumberFormat="1" applyFont="1" applyBorder="1" applyAlignment="1">
      <alignment vertical="center"/>
    </xf>
    <xf numFmtId="10" fontId="6" fillId="0" borderId="2" xfId="9" applyNumberFormat="1" applyFont="1" applyFill="1" applyBorder="1" applyAlignment="1" applyProtection="1">
      <alignment horizontal="center" vertical="center"/>
    </xf>
    <xf numFmtId="10" fontId="5" fillId="0" borderId="2" xfId="9" applyNumberFormat="1" applyFont="1" applyFill="1" applyBorder="1" applyAlignment="1" applyProtection="1">
      <alignment horizontal="center" vertical="center"/>
    </xf>
    <xf numFmtId="166" fontId="0" fillId="0" borderId="0" xfId="8" applyFont="1" applyFill="1" applyBorder="1" applyAlignment="1" applyProtection="1"/>
    <xf numFmtId="164" fontId="19" fillId="10" borderId="2" xfId="0" applyNumberFormat="1" applyFont="1" applyFill="1" applyBorder="1" applyAlignment="1">
      <alignment vertical="center"/>
    </xf>
    <xf numFmtId="165" fontId="0" fillId="0" borderId="2" xfId="0" applyNumberFormat="1" applyBorder="1" applyAlignment="1">
      <alignment horizontal="right"/>
    </xf>
    <xf numFmtId="10" fontId="0" fillId="0" borderId="0" xfId="0" applyNumberFormat="1" applyAlignment="1">
      <alignment horizontal="center"/>
    </xf>
    <xf numFmtId="166" fontId="0" fillId="0" borderId="2" xfId="8" applyFont="1" applyFill="1" applyBorder="1" applyAlignment="1" applyProtection="1">
      <alignment vertical="center" wrapText="1"/>
    </xf>
    <xf numFmtId="0" fontId="0" fillId="0" borderId="2" xfId="0" applyFont="1" applyBorder="1" applyAlignment="1">
      <alignment vertical="center"/>
    </xf>
    <xf numFmtId="166" fontId="0" fillId="9" borderId="2" xfId="8" applyFont="1" applyFill="1" applyBorder="1" applyAlignment="1" applyProtection="1">
      <alignment vertical="center"/>
    </xf>
    <xf numFmtId="10" fontId="6" fillId="9" borderId="2" xfId="9" applyNumberFormat="1" applyFont="1" applyFill="1" applyBorder="1" applyAlignment="1" applyProtection="1">
      <alignment horizontal="center" vertical="center"/>
    </xf>
    <xf numFmtId="10" fontId="5" fillId="9" borderId="2" xfId="8" applyNumberFormat="1" applyFont="1" applyFill="1" applyBorder="1" applyAlignment="1" applyProtection="1">
      <alignment horizontal="center" vertical="center"/>
    </xf>
    <xf numFmtId="0" fontId="0" fillId="9" borderId="2" xfId="0" applyFont="1" applyFill="1" applyBorder="1" applyAlignment="1">
      <alignment vertical="center"/>
    </xf>
    <xf numFmtId="166" fontId="6" fillId="0" borderId="0" xfId="0" applyNumberFormat="1" applyFont="1"/>
    <xf numFmtId="166" fontId="5" fillId="0" borderId="0" xfId="8" applyFont="1" applyFill="1" applyBorder="1" applyAlignment="1" applyProtection="1"/>
    <xf numFmtId="10" fontId="0" fillId="0" borderId="0" xfId="9" applyNumberFormat="1" applyFont="1" applyFill="1" applyBorder="1" applyAlignment="1" applyProtection="1"/>
    <xf numFmtId="166" fontId="0" fillId="0" borderId="0" xfId="0" applyNumberFormat="1" applyFont="1" applyBorder="1"/>
    <xf numFmtId="4" fontId="0" fillId="0" borderId="0" xfId="0" applyNumberFormat="1" applyFont="1"/>
    <xf numFmtId="166" fontId="0" fillId="0" borderId="0" xfId="0" applyNumberFormat="1" applyFont="1"/>
    <xf numFmtId="0" fontId="0" fillId="0" borderId="0" xfId="0" applyFill="1" applyBorder="1"/>
    <xf numFmtId="0" fontId="0" fillId="0" borderId="0" xfId="0" applyFill="1" applyBorder="1"/>
    <xf numFmtId="0" fontId="19" fillId="9" borderId="2" xfId="0" applyFont="1" applyFill="1" applyBorder="1" applyAlignment="1">
      <alignment horizontal="right" vertical="center"/>
    </xf>
    <xf numFmtId="166" fontId="0" fillId="0" borderId="0" xfId="0" applyNumberFormat="1"/>
    <xf numFmtId="0" fontId="19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166" fontId="0" fillId="0" borderId="2" xfId="0" applyNumberFormat="1" applyBorder="1" applyAlignment="1">
      <alignment vertical="center"/>
    </xf>
    <xf numFmtId="166" fontId="19" fillId="0" borderId="2" xfId="0" applyNumberFormat="1" applyFont="1" applyBorder="1"/>
    <xf numFmtId="166" fontId="19" fillId="11" borderId="2" xfId="0" applyNumberFormat="1" applyFont="1" applyFill="1" applyBorder="1"/>
    <xf numFmtId="4" fontId="0" fillId="0" borderId="0" xfId="0" applyNumberFormat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19" fillId="0" borderId="2" xfId="0" applyNumberFormat="1" applyFont="1" applyBorder="1"/>
    <xf numFmtId="0" fontId="19" fillId="9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0" fillId="0" borderId="0" xfId="8" applyNumberFormat="1" applyFont="1" applyFill="1" applyBorder="1" applyAlignment="1" applyProtection="1"/>
    <xf numFmtId="0" fontId="0" fillId="0" borderId="0" xfId="0" applyBorder="1"/>
    <xf numFmtId="0" fontId="0" fillId="0" borderId="0" xfId="0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14" borderId="2" xfId="0" applyFont="1" applyFill="1" applyBorder="1" applyAlignment="1">
      <alignment horizontal="center" vertical="center" wrapText="1"/>
    </xf>
    <xf numFmtId="166" fontId="0" fillId="0" borderId="3" xfId="8" applyFont="1" applyFill="1" applyBorder="1" applyAlignment="1" applyProtection="1"/>
    <xf numFmtId="166" fontId="0" fillId="0" borderId="2" xfId="8" applyFont="1" applyFill="1" applyBorder="1" applyAlignment="1" applyProtection="1"/>
    <xf numFmtId="166" fontId="0" fillId="14" borderId="2" xfId="0" applyNumberFormat="1" applyFill="1" applyBorder="1"/>
    <xf numFmtId="166" fontId="0" fillId="13" borderId="2" xfId="8" applyFont="1" applyFill="1" applyBorder="1" applyAlignment="1" applyProtection="1"/>
    <xf numFmtId="166" fontId="0" fillId="0" borderId="2" xfId="0" applyNumberFormat="1" applyBorder="1"/>
    <xf numFmtId="0" fontId="20" fillId="2" borderId="2" xfId="0" applyFont="1" applyFill="1" applyBorder="1" applyAlignment="1">
      <alignment horizontal="center"/>
    </xf>
    <xf numFmtId="0" fontId="0" fillId="0" borderId="0" xfId="0" applyBorder="1" applyAlignment="1"/>
    <xf numFmtId="166" fontId="0" fillId="0" borderId="0" xfId="0" applyNumberFormat="1" applyBorder="1" applyAlignment="1"/>
    <xf numFmtId="166" fontId="19" fillId="0" borderId="2" xfId="8" applyFont="1" applyFill="1" applyBorder="1" applyAlignment="1" applyProtection="1">
      <alignment horizontal="center" vertical="center"/>
    </xf>
    <xf numFmtId="166" fontId="19" fillId="0" borderId="2" xfId="8" applyFont="1" applyFill="1" applyBorder="1" applyAlignment="1" applyProtection="1">
      <alignment horizontal="center" vertical="center" wrapText="1"/>
    </xf>
    <xf numFmtId="166" fontId="19" fillId="0" borderId="0" xfId="8" applyFont="1" applyFill="1" applyBorder="1" applyAlignment="1" applyProtection="1">
      <alignment horizontal="center" vertical="center"/>
    </xf>
    <xf numFmtId="166" fontId="19" fillId="0" borderId="0" xfId="8" applyFont="1" applyFill="1" applyBorder="1" applyAlignment="1" applyProtection="1">
      <alignment horizontal="center" vertical="center" wrapText="1"/>
    </xf>
    <xf numFmtId="166" fontId="0" fillId="0" borderId="0" xfId="0" applyNumberFormat="1" applyBorder="1"/>
    <xf numFmtId="164" fontId="0" fillId="0" borderId="0" xfId="0" applyNumberFormat="1" applyBorder="1"/>
    <xf numFmtId="0" fontId="19" fillId="12" borderId="2" xfId="0" applyFont="1" applyFill="1" applyBorder="1" applyAlignment="1">
      <alignment horizontal="center"/>
    </xf>
    <xf numFmtId="166" fontId="19" fillId="13" borderId="2" xfId="8" applyFont="1" applyFill="1" applyBorder="1" applyAlignment="1" applyProtection="1">
      <alignment horizontal="center" vertical="center" wrapText="1"/>
    </xf>
    <xf numFmtId="164" fontId="19" fillId="9" borderId="2" xfId="0" applyNumberFormat="1" applyFont="1" applyFill="1" applyBorder="1" applyAlignment="1">
      <alignment horizontal="center"/>
    </xf>
    <xf numFmtId="0" fontId="0" fillId="12" borderId="2" xfId="0" applyFill="1" applyBorder="1"/>
    <xf numFmtId="0" fontId="0" fillId="9" borderId="2" xfId="0" applyFill="1" applyBorder="1"/>
    <xf numFmtId="0" fontId="20" fillId="2" borderId="2" xfId="0" applyFont="1" applyFill="1" applyBorder="1" applyAlignment="1">
      <alignment horizontal="center"/>
    </xf>
    <xf numFmtId="166" fontId="0" fillId="0" borderId="2" xfId="8" applyFont="1" applyFill="1" applyBorder="1" applyAlignment="1" applyProtection="1">
      <alignment horizontal="center" vertical="center"/>
    </xf>
    <xf numFmtId="0" fontId="0" fillId="0" borderId="2" xfId="0" applyFill="1" applyBorder="1"/>
    <xf numFmtId="166" fontId="0" fillId="0" borderId="2" xfId="0" applyNumberFormat="1" applyFill="1" applyBorder="1" applyAlignment="1">
      <alignment horizontal="center" vertical="center"/>
    </xf>
  </cellXfs>
  <cellStyles count="21">
    <cellStyle name="Accent" xfId="1"/>
    <cellStyle name="Accent 1" xfId="2"/>
    <cellStyle name="Accent 2" xfId="3"/>
    <cellStyle name="Accent 3" xfId="4"/>
    <cellStyle name="Bad" xfId="5"/>
    <cellStyle name="ConditionalStyle_1" xfId="6"/>
    <cellStyle name="Error" xfId="7"/>
    <cellStyle name="Excel Built-in Currency" xfId="8"/>
    <cellStyle name="Excel Built-in Percent" xfId="9"/>
    <cellStyle name="Footnote" xfId="10"/>
    <cellStyle name="Good" xfId="11"/>
    <cellStyle name="Heading (user)" xfId="12"/>
    <cellStyle name="Heading 1" xfId="13"/>
    <cellStyle name="Heading 2" xfId="14"/>
    <cellStyle name="Hyperlink" xfId="15"/>
    <cellStyle name="Neutral" xfId="16"/>
    <cellStyle name="Normal" xfId="0" builtinId="0" customBuiltin="1"/>
    <cellStyle name="Note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L20"/>
  <sheetViews>
    <sheetView tabSelected="1" workbookViewId="0">
      <selection activeCell="C26" sqref="C26"/>
    </sheetView>
  </sheetViews>
  <sheetFormatPr defaultRowHeight="13.9" x14ac:dyDescent="0.25"/>
  <cols>
    <col min="1" max="1" width="5.140625" style="1" customWidth="1"/>
    <col min="2" max="2" width="50.28515625" style="1" customWidth="1"/>
    <col min="3" max="3" width="35.5703125" style="1" customWidth="1"/>
    <col min="4" max="4" width="32.7109375" style="1" customWidth="1"/>
    <col min="5" max="5" width="28" style="1" customWidth="1"/>
    <col min="6" max="6" width="19" style="2" customWidth="1"/>
    <col min="7" max="7" width="18.85546875" style="3" customWidth="1"/>
    <col min="8" max="8" width="27.28515625" style="1" customWidth="1"/>
    <col min="9" max="9" width="22.7109375" style="4" customWidth="1"/>
    <col min="10" max="10" width="18.28515625" style="4" customWidth="1"/>
    <col min="11" max="11" width="12.140625" style="1" customWidth="1"/>
    <col min="12" max="12" width="22.7109375" style="1" customWidth="1"/>
    <col min="13" max="64" width="12.140625" style="1" customWidth="1"/>
  </cols>
  <sheetData>
    <row r="1" spans="2:10" ht="15" x14ac:dyDescent="0.25"/>
    <row r="2" spans="2:10" ht="15" x14ac:dyDescent="0.25"/>
    <row r="3" spans="2:10" ht="15.75" x14ac:dyDescent="0.25">
      <c r="B3" s="5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31"/>
      <c r="J3" s="31"/>
    </row>
    <row r="4" spans="2:10" ht="15" x14ac:dyDescent="0.25">
      <c r="B4" s="9" t="s">
        <v>7</v>
      </c>
      <c r="C4" s="10"/>
      <c r="D4" s="11" t="s">
        <v>8</v>
      </c>
      <c r="E4" s="10">
        <v>32540</v>
      </c>
      <c r="F4" s="12"/>
      <c r="G4" s="13"/>
      <c r="H4" s="11" t="s">
        <v>9</v>
      </c>
      <c r="I4" s="14"/>
    </row>
    <row r="5" spans="2:10" ht="15" x14ac:dyDescent="0.25">
      <c r="B5" s="15" t="s">
        <v>10</v>
      </c>
      <c r="C5" s="10" t="s">
        <v>11</v>
      </c>
      <c r="D5" s="11"/>
      <c r="E5" s="10">
        <v>8050</v>
      </c>
      <c r="F5" s="12">
        <v>0.24740000000000001</v>
      </c>
      <c r="G5" s="13"/>
      <c r="H5" s="11" t="s">
        <v>12</v>
      </c>
      <c r="I5" s="14"/>
    </row>
    <row r="6" spans="2:10" ht="15" x14ac:dyDescent="0.25">
      <c r="B6" s="15"/>
      <c r="C6" s="10"/>
      <c r="D6" s="11"/>
      <c r="E6" s="16"/>
      <c r="F6" s="12"/>
      <c r="G6" s="17"/>
      <c r="H6" s="11"/>
      <c r="I6" s="14"/>
    </row>
    <row r="7" spans="2:10" ht="15" x14ac:dyDescent="0.25">
      <c r="B7" s="9"/>
      <c r="C7" s="10"/>
      <c r="D7" s="11"/>
      <c r="E7" s="10"/>
      <c r="F7" s="12"/>
      <c r="G7" s="13"/>
      <c r="H7" s="11"/>
      <c r="I7" s="14"/>
    </row>
    <row r="8" spans="2:10" ht="15" x14ac:dyDescent="0.25">
      <c r="B8" s="9"/>
      <c r="C8" s="18"/>
      <c r="D8" s="19"/>
      <c r="E8" s="10"/>
      <c r="F8" s="12"/>
      <c r="G8" s="13"/>
      <c r="H8" s="19"/>
      <c r="I8" s="14"/>
    </row>
    <row r="9" spans="2:10" ht="15" x14ac:dyDescent="0.25">
      <c r="B9" s="9"/>
      <c r="C9" s="18"/>
      <c r="D9" s="19"/>
      <c r="E9" s="10"/>
      <c r="F9" s="12"/>
      <c r="G9" s="13"/>
      <c r="H9" s="19"/>
      <c r="I9" s="14"/>
    </row>
    <row r="10" spans="2:10" ht="15" x14ac:dyDescent="0.25">
      <c r="B10" s="9"/>
      <c r="C10" s="18"/>
      <c r="D10" s="19"/>
      <c r="E10" s="10"/>
      <c r="F10" s="12"/>
      <c r="G10" s="13"/>
      <c r="H10" s="19"/>
      <c r="I10" s="14"/>
    </row>
    <row r="11" spans="2:10" ht="15" x14ac:dyDescent="0.25">
      <c r="B11" s="9"/>
      <c r="C11" s="18"/>
      <c r="D11" s="19"/>
      <c r="E11" s="10"/>
      <c r="F11" s="12"/>
      <c r="G11" s="13"/>
      <c r="H11" s="19"/>
      <c r="I11" s="14"/>
    </row>
    <row r="12" spans="2:10" ht="15" x14ac:dyDescent="0.25">
      <c r="B12" s="9"/>
      <c r="C12" s="18"/>
      <c r="D12" s="19"/>
      <c r="E12" s="10"/>
      <c r="F12" s="12"/>
      <c r="G12" s="13"/>
      <c r="H12" s="19"/>
      <c r="I12" s="14"/>
    </row>
    <row r="13" spans="2:10" ht="15" x14ac:dyDescent="0.25">
      <c r="B13" s="9"/>
      <c r="C13" s="18"/>
      <c r="D13" s="19"/>
      <c r="E13" s="10"/>
      <c r="F13" s="12"/>
      <c r="G13" s="13"/>
      <c r="H13" s="19"/>
      <c r="I13" s="14"/>
    </row>
    <row r="14" spans="2:10" ht="15" x14ac:dyDescent="0.25">
      <c r="B14" s="32" t="s">
        <v>13</v>
      </c>
      <c r="C14" s="32"/>
      <c r="D14" s="32"/>
      <c r="E14" s="20">
        <f>SUM(E4:E12)</f>
        <v>40590</v>
      </c>
      <c r="F14" s="21">
        <f>SUM(F4:F12)</f>
        <v>0.24740000000000001</v>
      </c>
      <c r="G14" s="22">
        <f>SUM(G4:G9)</f>
        <v>0</v>
      </c>
      <c r="H14" s="23"/>
      <c r="I14" s="14"/>
    </row>
    <row r="15" spans="2:10" ht="15" x14ac:dyDescent="0.25">
      <c r="C15" s="14"/>
      <c r="E15" s="14"/>
      <c r="F15" s="24"/>
      <c r="G15" s="25"/>
    </row>
    <row r="16" spans="2:10" ht="15" x14ac:dyDescent="0.25">
      <c r="E16" s="14"/>
      <c r="F16" s="24"/>
    </row>
    <row r="17" spans="5:9" ht="15" x14ac:dyDescent="0.25">
      <c r="E17" s="26"/>
      <c r="F17" s="24"/>
      <c r="I17" s="27"/>
    </row>
    <row r="18" spans="5:9" ht="15" x14ac:dyDescent="0.25">
      <c r="E18" s="28"/>
      <c r="F18" s="24"/>
    </row>
    <row r="19" spans="5:9" ht="15" x14ac:dyDescent="0.25">
      <c r="E19" s="29"/>
      <c r="F19" s="24"/>
    </row>
    <row r="20" spans="5:9" ht="15" x14ac:dyDescent="0.25">
      <c r="F20" s="24"/>
    </row>
  </sheetData>
  <mergeCells count="2">
    <mergeCell ref="I3:J3"/>
    <mergeCell ref="B14:D14"/>
  </mergeCells>
  <pageMargins left="0.51181102362204722" right="0.51181102362204722" top="1.1811023622047245" bottom="1.1811023622047245" header="0.78740157480314954" footer="0.78740157480314954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B1:H40"/>
  <sheetViews>
    <sheetView workbookViewId="0"/>
  </sheetViews>
  <sheetFormatPr defaultRowHeight="13.9" x14ac:dyDescent="0.25"/>
  <cols>
    <col min="1" max="1" width="3.28515625" customWidth="1"/>
    <col min="2" max="2" width="11.42578125" customWidth="1"/>
    <col min="3" max="3" width="51" customWidth="1"/>
    <col min="4" max="5" width="11.42578125" customWidth="1"/>
    <col min="6" max="6" width="21.7109375" customWidth="1"/>
    <col min="7" max="7" width="19.28515625" customWidth="1"/>
    <col min="8" max="8" width="42.7109375" style="33" customWidth="1"/>
    <col min="9" max="10" width="29.5703125" customWidth="1"/>
    <col min="11" max="64" width="11.42578125" customWidth="1"/>
  </cols>
  <sheetData>
    <row r="1" spans="2:8" ht="15" x14ac:dyDescent="0.25"/>
    <row r="2" spans="2:8" ht="15" x14ac:dyDescent="0.25">
      <c r="B2" s="45" t="str">
        <f>'Resumo do Contrato'!B3</f>
        <v>CONTRATO 19.2020.RER.ARR</v>
      </c>
      <c r="C2" s="45"/>
      <c r="D2" s="45"/>
      <c r="E2" s="45"/>
      <c r="F2" s="45"/>
      <c r="G2" s="45"/>
    </row>
    <row r="3" spans="2:8" ht="15" x14ac:dyDescent="0.25">
      <c r="B3" s="34" t="s">
        <v>14</v>
      </c>
      <c r="C3" s="34" t="s">
        <v>15</v>
      </c>
      <c r="D3" s="34" t="s">
        <v>16</v>
      </c>
      <c r="E3" s="34" t="s">
        <v>17</v>
      </c>
      <c r="F3" s="34" t="s">
        <v>18</v>
      </c>
      <c r="G3" s="34" t="s">
        <v>19</v>
      </c>
    </row>
    <row r="4" spans="2:8" ht="89.25" customHeight="1" x14ac:dyDescent="0.25">
      <c r="B4" s="35">
        <v>1</v>
      </c>
      <c r="C4" s="36" t="s">
        <v>20</v>
      </c>
      <c r="D4" s="37" t="s">
        <v>16</v>
      </c>
      <c r="E4" s="35">
        <v>1</v>
      </c>
      <c r="F4" s="10">
        <v>32540</v>
      </c>
      <c r="G4" s="38">
        <f>E4*F4</f>
        <v>32540</v>
      </c>
    </row>
    <row r="5" spans="2:8" ht="15" x14ac:dyDescent="0.25">
      <c r="B5" s="46" t="s">
        <v>21</v>
      </c>
      <c r="C5" s="46"/>
      <c r="D5" s="46"/>
      <c r="E5" s="46"/>
      <c r="F5" s="46"/>
      <c r="G5" s="39">
        <f>SUM(G4:G4)</f>
        <v>32540</v>
      </c>
    </row>
    <row r="6" spans="2:8" ht="15" x14ac:dyDescent="0.25"/>
    <row r="7" spans="2:8" ht="15" x14ac:dyDescent="0.25">
      <c r="B7" s="45" t="s">
        <v>22</v>
      </c>
      <c r="C7" s="45"/>
      <c r="D7" s="45"/>
      <c r="E7" s="45"/>
      <c r="F7" s="45"/>
      <c r="G7" s="45"/>
    </row>
    <row r="8" spans="2:8" ht="15" x14ac:dyDescent="0.25">
      <c r="B8" s="34" t="s">
        <v>14</v>
      </c>
      <c r="C8" s="34" t="s">
        <v>15</v>
      </c>
      <c r="D8" s="34" t="s">
        <v>16</v>
      </c>
      <c r="E8" s="34" t="s">
        <v>17</v>
      </c>
      <c r="F8" s="34" t="s">
        <v>18</v>
      </c>
      <c r="G8" s="34" t="s">
        <v>19</v>
      </c>
      <c r="H8" s="40" t="s">
        <v>23</v>
      </c>
    </row>
    <row r="9" spans="2:8" ht="93.75" customHeight="1" x14ac:dyDescent="0.25">
      <c r="B9" s="35">
        <v>1</v>
      </c>
      <c r="C9" s="36" t="s">
        <v>20</v>
      </c>
      <c r="D9" s="37" t="s">
        <v>16</v>
      </c>
      <c r="E9" s="35">
        <v>1</v>
      </c>
      <c r="F9" s="41">
        <v>8050</v>
      </c>
      <c r="G9" s="42">
        <f>E9*F9</f>
        <v>8050</v>
      </c>
      <c r="H9" s="43">
        <v>4213.38</v>
      </c>
    </row>
    <row r="10" spans="2:8" ht="15" x14ac:dyDescent="0.25">
      <c r="B10" s="46" t="s">
        <v>21</v>
      </c>
      <c r="C10" s="46"/>
      <c r="D10" s="46"/>
      <c r="E10" s="46"/>
      <c r="F10" s="46"/>
      <c r="G10" s="39">
        <f>SUM(G9:G9)</f>
        <v>8050</v>
      </c>
      <c r="H10" s="44">
        <v>4213.38</v>
      </c>
    </row>
    <row r="11" spans="2:8" ht="15" x14ac:dyDescent="0.25"/>
    <row r="12" spans="2:8" ht="15" x14ac:dyDescent="0.25">
      <c r="B12" s="45" t="s">
        <v>24</v>
      </c>
      <c r="C12" s="45"/>
      <c r="D12" s="45"/>
      <c r="E12" s="45"/>
      <c r="F12" s="45"/>
      <c r="G12" s="45"/>
    </row>
    <row r="13" spans="2:8" ht="15" x14ac:dyDescent="0.25">
      <c r="B13" s="34" t="s">
        <v>14</v>
      </c>
      <c r="C13" s="34" t="s">
        <v>15</v>
      </c>
      <c r="D13" s="34" t="s">
        <v>16</v>
      </c>
      <c r="E13" s="34" t="s">
        <v>17</v>
      </c>
      <c r="F13" s="34" t="s">
        <v>18</v>
      </c>
      <c r="G13" s="34" t="s">
        <v>19</v>
      </c>
      <c r="H13" s="40" t="s">
        <v>23</v>
      </c>
    </row>
    <row r="14" spans="2:8" ht="60" x14ac:dyDescent="0.25">
      <c r="B14" s="35">
        <v>1</v>
      </c>
      <c r="C14" s="36" t="s">
        <v>25</v>
      </c>
      <c r="D14" s="37" t="s">
        <v>16</v>
      </c>
      <c r="E14" s="35">
        <v>1</v>
      </c>
      <c r="F14" s="41">
        <v>884594.39</v>
      </c>
      <c r="G14" s="42">
        <f>E14*F14</f>
        <v>884594.39</v>
      </c>
      <c r="H14" s="43">
        <v>11289.04</v>
      </c>
    </row>
    <row r="15" spans="2:8" ht="15" x14ac:dyDescent="0.25">
      <c r="B15" s="46" t="s">
        <v>21</v>
      </c>
      <c r="C15" s="46"/>
      <c r="D15" s="46"/>
      <c r="E15" s="46"/>
      <c r="F15" s="46"/>
      <c r="G15" s="39">
        <f>SUM(G14:G14)</f>
        <v>884594.39</v>
      </c>
      <c r="H15" s="44">
        <v>11289.04</v>
      </c>
    </row>
    <row r="16" spans="2:8" ht="15" x14ac:dyDescent="0.25"/>
    <row r="17" spans="2:8" ht="15" x14ac:dyDescent="0.25">
      <c r="B17" s="45" t="s">
        <v>26</v>
      </c>
      <c r="C17" s="45"/>
      <c r="D17" s="45"/>
      <c r="E17" s="45"/>
      <c r="F17" s="45"/>
      <c r="G17" s="45"/>
    </row>
    <row r="18" spans="2:8" ht="15" x14ac:dyDescent="0.25">
      <c r="B18" s="34" t="s">
        <v>14</v>
      </c>
      <c r="C18" s="34" t="s">
        <v>15</v>
      </c>
      <c r="D18" s="34" t="s">
        <v>16</v>
      </c>
      <c r="E18" s="34" t="s">
        <v>17</v>
      </c>
      <c r="F18" s="34" t="s">
        <v>18</v>
      </c>
      <c r="G18" s="34" t="s">
        <v>19</v>
      </c>
      <c r="H18" s="40" t="s">
        <v>23</v>
      </c>
    </row>
    <row r="19" spans="2:8" ht="60" x14ac:dyDescent="0.25">
      <c r="B19" s="35">
        <v>1</v>
      </c>
      <c r="C19" s="36" t="s">
        <v>25</v>
      </c>
      <c r="D19" s="37" t="s">
        <v>16</v>
      </c>
      <c r="E19" s="35">
        <v>1</v>
      </c>
      <c r="F19" s="41">
        <v>919574.75</v>
      </c>
      <c r="G19" s="42">
        <f>E19*F19</f>
        <v>919574.75</v>
      </c>
      <c r="H19" s="43">
        <v>34980.36</v>
      </c>
    </row>
    <row r="20" spans="2:8" ht="15" x14ac:dyDescent="0.25">
      <c r="B20" s="46" t="s">
        <v>21</v>
      </c>
      <c r="C20" s="46"/>
      <c r="D20" s="46"/>
      <c r="E20" s="46"/>
      <c r="F20" s="46"/>
      <c r="G20" s="39">
        <f>SUM(G19:G19)</f>
        <v>919574.75</v>
      </c>
      <c r="H20" s="44">
        <v>34980.36</v>
      </c>
    </row>
    <row r="21" spans="2:8" ht="15" x14ac:dyDescent="0.25"/>
    <row r="22" spans="2:8" ht="15" x14ac:dyDescent="0.25">
      <c r="B22" s="45" t="s">
        <v>27</v>
      </c>
      <c r="C22" s="45"/>
      <c r="D22" s="45"/>
      <c r="E22" s="45"/>
      <c r="F22" s="45"/>
      <c r="G22" s="45"/>
    </row>
    <row r="23" spans="2:8" ht="15" x14ac:dyDescent="0.25">
      <c r="B23" s="34" t="s">
        <v>14</v>
      </c>
      <c r="C23" s="34" t="s">
        <v>15</v>
      </c>
      <c r="D23" s="34" t="s">
        <v>16</v>
      </c>
      <c r="E23" s="34" t="s">
        <v>17</v>
      </c>
      <c r="F23" s="34" t="s">
        <v>18</v>
      </c>
      <c r="G23" s="34" t="s">
        <v>19</v>
      </c>
      <c r="H23" s="40" t="s">
        <v>23</v>
      </c>
    </row>
    <row r="24" spans="2:8" ht="60" x14ac:dyDescent="0.25">
      <c r="B24" s="35">
        <v>1</v>
      </c>
      <c r="C24" s="36" t="s">
        <v>25</v>
      </c>
      <c r="D24" s="37" t="s">
        <v>16</v>
      </c>
      <c r="E24" s="35">
        <v>1</v>
      </c>
      <c r="F24" s="41">
        <v>916763.45</v>
      </c>
      <c r="G24" s="42">
        <f>E24*F24</f>
        <v>916763.45</v>
      </c>
      <c r="H24" s="43">
        <v>2811.3</v>
      </c>
    </row>
    <row r="25" spans="2:8" ht="15" x14ac:dyDescent="0.25">
      <c r="B25" s="46" t="s">
        <v>21</v>
      </c>
      <c r="C25" s="46"/>
      <c r="D25" s="46"/>
      <c r="E25" s="46"/>
      <c r="F25" s="46"/>
      <c r="G25" s="39">
        <f>SUM(G24:G24)</f>
        <v>916763.45</v>
      </c>
      <c r="H25" s="44">
        <v>2811.3</v>
      </c>
    </row>
    <row r="26" spans="2:8" ht="15" x14ac:dyDescent="0.25"/>
    <row r="27" spans="2:8" ht="15" x14ac:dyDescent="0.25">
      <c r="B27" s="45" t="s">
        <v>28</v>
      </c>
      <c r="C27" s="45"/>
      <c r="D27" s="45"/>
      <c r="E27" s="45"/>
      <c r="F27" s="45"/>
      <c r="G27" s="45"/>
    </row>
    <row r="28" spans="2:8" ht="15" x14ac:dyDescent="0.25">
      <c r="B28" s="34" t="s">
        <v>14</v>
      </c>
      <c r="C28" s="34" t="s">
        <v>15</v>
      </c>
      <c r="D28" s="34" t="s">
        <v>16</v>
      </c>
      <c r="E28" s="34" t="s">
        <v>17</v>
      </c>
      <c r="F28" s="34" t="s">
        <v>18</v>
      </c>
      <c r="G28" s="34" t="s">
        <v>19</v>
      </c>
      <c r="H28" s="40" t="s">
        <v>23</v>
      </c>
    </row>
    <row r="29" spans="2:8" ht="60" x14ac:dyDescent="0.25">
      <c r="B29" s="35">
        <v>1</v>
      </c>
      <c r="C29" s="36" t="s">
        <v>25</v>
      </c>
      <c r="D29" s="37" t="s">
        <v>16</v>
      </c>
      <c r="E29" s="35">
        <v>1</v>
      </c>
      <c r="F29" s="41">
        <v>926715.85</v>
      </c>
      <c r="G29" s="42">
        <f>E29*F29</f>
        <v>926715.85</v>
      </c>
      <c r="H29" s="43">
        <v>9952.4</v>
      </c>
    </row>
    <row r="30" spans="2:8" ht="15" x14ac:dyDescent="0.25">
      <c r="B30" s="46" t="s">
        <v>21</v>
      </c>
      <c r="C30" s="46"/>
      <c r="D30" s="46"/>
      <c r="E30" s="46"/>
      <c r="F30" s="46"/>
      <c r="G30" s="39">
        <f>SUM(G29:G29)</f>
        <v>926715.85</v>
      </c>
      <c r="H30" s="44">
        <v>9952.4</v>
      </c>
    </row>
    <row r="31" spans="2:8" ht="15" x14ac:dyDescent="0.25"/>
    <row r="32" spans="2:8" ht="15" x14ac:dyDescent="0.25">
      <c r="B32" s="45" t="s">
        <v>29</v>
      </c>
      <c r="C32" s="45"/>
      <c r="D32" s="45"/>
      <c r="E32" s="45"/>
      <c r="F32" s="45"/>
      <c r="G32" s="45"/>
    </row>
    <row r="33" spans="2:8" ht="15" x14ac:dyDescent="0.25">
      <c r="B33" s="34" t="s">
        <v>14</v>
      </c>
      <c r="C33" s="34" t="s">
        <v>15</v>
      </c>
      <c r="D33" s="34" t="s">
        <v>16</v>
      </c>
      <c r="E33" s="34" t="s">
        <v>17</v>
      </c>
      <c r="F33" s="34" t="s">
        <v>18</v>
      </c>
      <c r="G33" s="34" t="s">
        <v>19</v>
      </c>
      <c r="H33" s="40" t="s">
        <v>23</v>
      </c>
    </row>
    <row r="34" spans="2:8" ht="60" x14ac:dyDescent="0.25">
      <c r="B34" s="35">
        <v>1</v>
      </c>
      <c r="C34" s="36" t="s">
        <v>25</v>
      </c>
      <c r="D34" s="37" t="s">
        <v>16</v>
      </c>
      <c r="E34" s="35">
        <v>1</v>
      </c>
      <c r="F34" s="41">
        <v>964183.59</v>
      </c>
      <c r="G34" s="42">
        <f>E34*F34</f>
        <v>964183.59</v>
      </c>
      <c r="H34" s="43">
        <v>37467.74</v>
      </c>
    </row>
    <row r="35" spans="2:8" ht="15" x14ac:dyDescent="0.25">
      <c r="B35" s="46" t="s">
        <v>21</v>
      </c>
      <c r="C35" s="46"/>
      <c r="D35" s="46"/>
      <c r="E35" s="46"/>
      <c r="F35" s="46"/>
      <c r="G35" s="39">
        <f>SUM(G34:G34)</f>
        <v>964183.59</v>
      </c>
      <c r="H35" s="44">
        <v>37467.74</v>
      </c>
    </row>
    <row r="36" spans="2:8" ht="15" x14ac:dyDescent="0.25"/>
    <row r="37" spans="2:8" ht="15" x14ac:dyDescent="0.25">
      <c r="B37" s="45" t="s">
        <v>30</v>
      </c>
      <c r="C37" s="45"/>
      <c r="D37" s="45"/>
      <c r="E37" s="45"/>
      <c r="F37" s="45"/>
      <c r="G37" s="45"/>
    </row>
    <row r="38" spans="2:8" ht="15" x14ac:dyDescent="0.25">
      <c r="B38" s="34" t="s">
        <v>14</v>
      </c>
      <c r="C38" s="34" t="s">
        <v>15</v>
      </c>
      <c r="D38" s="34" t="s">
        <v>16</v>
      </c>
      <c r="E38" s="34" t="s">
        <v>17</v>
      </c>
      <c r="F38" s="34" t="s">
        <v>18</v>
      </c>
      <c r="G38" s="34" t="s">
        <v>19</v>
      </c>
      <c r="H38" s="40" t="s">
        <v>23</v>
      </c>
    </row>
    <row r="39" spans="2:8" ht="60" x14ac:dyDescent="0.25">
      <c r="B39" s="35">
        <v>1</v>
      </c>
      <c r="C39" s="36" t="s">
        <v>25</v>
      </c>
      <c r="D39" s="37" t="s">
        <v>16</v>
      </c>
      <c r="E39" s="35">
        <v>1</v>
      </c>
      <c r="F39" s="41">
        <v>1003868.67</v>
      </c>
      <c r="G39" s="42">
        <f>E39*F39</f>
        <v>1003868.67</v>
      </c>
      <c r="H39" s="43">
        <f>G39-G34</f>
        <v>39685.080000000075</v>
      </c>
    </row>
    <row r="40" spans="2:8" ht="15" x14ac:dyDescent="0.25">
      <c r="B40" s="46" t="s">
        <v>21</v>
      </c>
      <c r="C40" s="46"/>
      <c r="D40" s="46"/>
      <c r="E40" s="46"/>
      <c r="F40" s="46"/>
      <c r="G40" s="39">
        <f>SUM(G39:G39)</f>
        <v>1003868.67</v>
      </c>
      <c r="H40" s="44">
        <f>H39</f>
        <v>39685.080000000075</v>
      </c>
    </row>
  </sheetData>
  <mergeCells count="16">
    <mergeCell ref="B32:G32"/>
    <mergeCell ref="B35:F35"/>
    <mergeCell ref="B37:G37"/>
    <mergeCell ref="B40:F40"/>
    <mergeCell ref="B17:G17"/>
    <mergeCell ref="B20:F20"/>
    <mergeCell ref="B22:G22"/>
    <mergeCell ref="B25:F25"/>
    <mergeCell ref="B27:G27"/>
    <mergeCell ref="B30:F30"/>
    <mergeCell ref="B2:G2"/>
    <mergeCell ref="B5:F5"/>
    <mergeCell ref="B7:G7"/>
    <mergeCell ref="B10:F10"/>
    <mergeCell ref="B12:G12"/>
    <mergeCell ref="B15:F15"/>
  </mergeCell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L26"/>
  <sheetViews>
    <sheetView workbookViewId="0">
      <selection activeCell="H12" sqref="H12"/>
    </sheetView>
  </sheetViews>
  <sheetFormatPr defaultRowHeight="13.9" x14ac:dyDescent="0.25"/>
  <cols>
    <col min="1" max="1" width="5.5703125" style="30" customWidth="1"/>
    <col min="2" max="2" width="15.28515625" style="30" customWidth="1"/>
    <col min="3" max="3" width="23.85546875" style="30" customWidth="1"/>
    <col min="4" max="4" width="25.5703125" style="30" customWidth="1"/>
    <col min="5" max="5" width="18.42578125" style="30" customWidth="1"/>
    <col min="6" max="7" width="20.42578125" style="30" customWidth="1"/>
    <col min="8" max="8" width="21.28515625" style="30" customWidth="1"/>
    <col min="9" max="9" width="22.28515625" style="14" customWidth="1"/>
    <col min="10" max="10" width="18.42578125" style="30" hidden="1" customWidth="1"/>
    <col min="11" max="12" width="20.42578125" style="30" hidden="1" customWidth="1"/>
    <col min="13" max="13" width="21.28515625" style="30" hidden="1" customWidth="1"/>
    <col min="14" max="14" width="22.28515625" style="14" hidden="1" customWidth="1"/>
    <col min="15" max="15" width="15.28515625" style="30" hidden="1" customWidth="1"/>
    <col min="16" max="16" width="19" style="30" hidden="1" customWidth="1"/>
    <col min="17" max="17" width="18.42578125" style="30" hidden="1" customWidth="1"/>
    <col min="18" max="18" width="17" style="30" hidden="1" customWidth="1"/>
    <col min="19" max="19" width="22.28515625" style="30" hidden="1" customWidth="1"/>
    <col min="20" max="20" width="15.28515625" style="30" hidden="1" customWidth="1"/>
    <col min="21" max="21" width="19" style="30" hidden="1" customWidth="1"/>
    <col min="22" max="22" width="18.42578125" style="30" hidden="1" customWidth="1"/>
    <col min="23" max="23" width="17" style="30" hidden="1" customWidth="1"/>
    <col min="24" max="24" width="22.28515625" style="30" hidden="1" customWidth="1"/>
    <col min="25" max="25" width="15.7109375" style="30" hidden="1" customWidth="1"/>
    <col min="26" max="26" width="20" style="30" hidden="1" customWidth="1"/>
    <col min="27" max="27" width="19.28515625" style="30" hidden="1" customWidth="1"/>
    <col min="28" max="28" width="16.42578125" style="30" hidden="1" customWidth="1"/>
    <col min="29" max="29" width="20" style="30" hidden="1" customWidth="1"/>
    <col min="30" max="30" width="12.140625" style="30" hidden="1" customWidth="1"/>
    <col min="31" max="31" width="20" style="30" hidden="1" customWidth="1"/>
    <col min="32" max="32" width="19.28515625" style="30" hidden="1" customWidth="1"/>
    <col min="33" max="33" width="17.85546875" style="30" hidden="1" customWidth="1"/>
    <col min="34" max="34" width="20" style="30" hidden="1" customWidth="1"/>
    <col min="35" max="35" width="12.140625" style="30" hidden="1" customWidth="1"/>
    <col min="36" max="36" width="20.85546875" style="30" hidden="1" customWidth="1"/>
    <col min="37" max="37" width="20.140625" style="30" hidden="1" customWidth="1"/>
    <col min="38" max="38" width="16.7109375" style="30" hidden="1" customWidth="1"/>
    <col min="39" max="39" width="20.85546875" style="30" hidden="1" customWidth="1"/>
    <col min="40" max="64" width="12.140625" style="30" customWidth="1"/>
  </cols>
  <sheetData>
    <row r="1" spans="1:64" ht="15" x14ac:dyDescent="0.25">
      <c r="I1" s="47"/>
      <c r="N1" s="47"/>
    </row>
    <row r="2" spans="1:64" ht="15" x14ac:dyDescent="0.25">
      <c r="I2" s="47"/>
      <c r="N2" s="47"/>
    </row>
    <row r="3" spans="1:64" ht="15" x14ac:dyDescent="0.25">
      <c r="A3" s="48"/>
      <c r="B3" s="48"/>
      <c r="C3" s="48"/>
      <c r="D3" s="48"/>
      <c r="E3" s="48"/>
      <c r="F3" s="48">
        <f>F1-F2</f>
        <v>0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</row>
    <row r="4" spans="1:64" ht="15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</row>
    <row r="5" spans="1:64" ht="15" x14ac:dyDescent="0.25">
      <c r="A5" s="48"/>
      <c r="B5" s="45" t="str">
        <f>'Resumo do Contrato'!B3</f>
        <v>CONTRATO 19.2020.RER.ARR</v>
      </c>
      <c r="C5" s="45"/>
      <c r="D5" s="45"/>
      <c r="E5" s="66" t="s">
        <v>31</v>
      </c>
      <c r="F5" s="66"/>
      <c r="G5" s="66"/>
      <c r="H5" s="66"/>
      <c r="I5" s="67" t="s">
        <v>32</v>
      </c>
      <c r="J5" s="66" t="s">
        <v>24</v>
      </c>
      <c r="K5" s="66"/>
      <c r="L5" s="66"/>
      <c r="M5" s="66"/>
      <c r="N5" s="67" t="s">
        <v>32</v>
      </c>
      <c r="O5" s="66" t="s">
        <v>26</v>
      </c>
      <c r="P5" s="66"/>
      <c r="Q5" s="66"/>
      <c r="R5" s="66"/>
      <c r="S5" s="67" t="s">
        <v>32</v>
      </c>
      <c r="T5" s="66" t="s">
        <v>27</v>
      </c>
      <c r="U5" s="66"/>
      <c r="V5" s="66"/>
      <c r="W5" s="66"/>
      <c r="X5" s="67" t="s">
        <v>32</v>
      </c>
      <c r="Y5" s="66" t="s">
        <v>33</v>
      </c>
      <c r="Z5" s="66"/>
      <c r="AA5" s="66"/>
      <c r="AB5" s="66"/>
      <c r="AC5" s="67" t="s">
        <v>32</v>
      </c>
      <c r="AD5" s="66" t="s">
        <v>34</v>
      </c>
      <c r="AE5" s="66"/>
      <c r="AF5" s="66"/>
      <c r="AG5" s="66"/>
      <c r="AH5" s="67" t="s">
        <v>32</v>
      </c>
      <c r="AI5" s="66" t="s">
        <v>35</v>
      </c>
      <c r="AJ5" s="66"/>
      <c r="AK5" s="66"/>
      <c r="AL5" s="66"/>
      <c r="AM5" s="67" t="s">
        <v>32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</row>
    <row r="6" spans="1:64" ht="15" x14ac:dyDescent="0.25">
      <c r="A6" s="48"/>
      <c r="B6" s="68" t="str">
        <f>'Resumo do Contrato'!D4</f>
        <v>02/02/2020 a 01/07/2021</v>
      </c>
      <c r="C6" s="68"/>
      <c r="D6" s="68"/>
      <c r="E6" s="69"/>
      <c r="F6" s="69"/>
      <c r="G6" s="69"/>
      <c r="H6" s="69"/>
      <c r="I6" s="67"/>
      <c r="J6" s="69"/>
      <c r="K6" s="69"/>
      <c r="L6" s="69"/>
      <c r="M6" s="69"/>
      <c r="N6" s="67"/>
      <c r="O6" s="69"/>
      <c r="P6" s="69"/>
      <c r="Q6" s="69"/>
      <c r="R6" s="69"/>
      <c r="S6" s="67"/>
      <c r="T6" s="69"/>
      <c r="U6" s="69"/>
      <c r="V6" s="69"/>
      <c r="W6" s="69"/>
      <c r="X6" s="67"/>
      <c r="Y6" s="69"/>
      <c r="Z6" s="69"/>
      <c r="AA6" s="69"/>
      <c r="AB6" s="69"/>
      <c r="AC6" s="67"/>
      <c r="AD6" s="69"/>
      <c r="AE6" s="69"/>
      <c r="AF6" s="69"/>
      <c r="AG6" s="69"/>
      <c r="AH6" s="67"/>
      <c r="AI6" s="69"/>
      <c r="AJ6" s="69"/>
      <c r="AK6" s="69"/>
      <c r="AL6" s="69"/>
      <c r="AM6" s="67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</row>
    <row r="7" spans="1:64" ht="15" x14ac:dyDescent="0.25">
      <c r="A7" s="48"/>
      <c r="B7" s="70"/>
      <c r="C7" s="70"/>
      <c r="D7" s="70"/>
      <c r="E7" s="69"/>
      <c r="F7" s="69"/>
      <c r="G7" s="69"/>
      <c r="H7" s="69"/>
      <c r="I7" s="67"/>
      <c r="J7" s="69"/>
      <c r="K7" s="69"/>
      <c r="L7" s="69"/>
      <c r="M7" s="69"/>
      <c r="N7" s="67"/>
      <c r="O7" s="69"/>
      <c r="P7" s="69"/>
      <c r="Q7" s="69"/>
      <c r="R7" s="69"/>
      <c r="S7" s="67"/>
      <c r="T7" s="69"/>
      <c r="U7" s="69"/>
      <c r="V7" s="69"/>
      <c r="W7" s="69"/>
      <c r="X7" s="67"/>
      <c r="Y7" s="69"/>
      <c r="Z7" s="69"/>
      <c r="AA7" s="69"/>
      <c r="AB7" s="69"/>
      <c r="AC7" s="67"/>
      <c r="AD7" s="69"/>
      <c r="AE7" s="69"/>
      <c r="AF7" s="69"/>
      <c r="AG7" s="69"/>
      <c r="AH7" s="67"/>
      <c r="AI7" s="69"/>
      <c r="AJ7" s="69"/>
      <c r="AK7" s="69"/>
      <c r="AL7" s="69"/>
      <c r="AM7" s="67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</row>
    <row r="8" spans="1:64" ht="30" x14ac:dyDescent="0.25">
      <c r="A8" s="49"/>
      <c r="B8" s="31"/>
      <c r="C8" s="50"/>
      <c r="D8" s="50" t="s">
        <v>3</v>
      </c>
      <c r="E8" s="50"/>
      <c r="F8" s="50" t="s">
        <v>45</v>
      </c>
      <c r="G8" s="50" t="s">
        <v>38</v>
      </c>
      <c r="H8" s="51" t="s">
        <v>39</v>
      </c>
      <c r="I8" s="67"/>
      <c r="J8" s="50" t="s">
        <v>36</v>
      </c>
      <c r="K8" s="50" t="s">
        <v>37</v>
      </c>
      <c r="L8" s="50" t="s">
        <v>38</v>
      </c>
      <c r="M8" s="51" t="s">
        <v>39</v>
      </c>
      <c r="N8" s="67"/>
      <c r="O8" s="50" t="s">
        <v>36</v>
      </c>
      <c r="P8" s="50" t="s">
        <v>37</v>
      </c>
      <c r="Q8" s="50" t="s">
        <v>38</v>
      </c>
      <c r="R8" s="51" t="s">
        <v>39</v>
      </c>
      <c r="S8" s="67"/>
      <c r="T8" s="50" t="s">
        <v>36</v>
      </c>
      <c r="U8" s="50" t="s">
        <v>37</v>
      </c>
      <c r="V8" s="50" t="s">
        <v>38</v>
      </c>
      <c r="W8" s="51" t="s">
        <v>39</v>
      </c>
      <c r="X8" s="67"/>
      <c r="Y8" s="50" t="s">
        <v>36</v>
      </c>
      <c r="Z8" s="50" t="s">
        <v>37</v>
      </c>
      <c r="AA8" s="50" t="s">
        <v>38</v>
      </c>
      <c r="AB8" s="51" t="s">
        <v>39</v>
      </c>
      <c r="AC8" s="67"/>
      <c r="AD8" s="50" t="s">
        <v>36</v>
      </c>
      <c r="AE8" s="50" t="s">
        <v>37</v>
      </c>
      <c r="AF8" s="50" t="s">
        <v>38</v>
      </c>
      <c r="AG8" s="51" t="s">
        <v>39</v>
      </c>
      <c r="AH8" s="67"/>
      <c r="AI8" s="50" t="s">
        <v>36</v>
      </c>
      <c r="AJ8" s="50" t="s">
        <v>37</v>
      </c>
      <c r="AK8" s="50" t="s">
        <v>38</v>
      </c>
      <c r="AL8" s="51" t="s">
        <v>39</v>
      </c>
      <c r="AM8" s="67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</row>
    <row r="9" spans="1:64" ht="15" x14ac:dyDescent="0.25">
      <c r="A9" s="48"/>
      <c r="B9" s="31"/>
      <c r="C9" s="52"/>
      <c r="D9" s="10">
        <v>32540</v>
      </c>
      <c r="E9" s="53"/>
      <c r="F9" s="53">
        <v>40590</v>
      </c>
      <c r="G9" s="53">
        <f>F9-D9</f>
        <v>8050</v>
      </c>
      <c r="H9" s="54">
        <v>8050</v>
      </c>
      <c r="I9" s="55">
        <f>H9+D9</f>
        <v>40590</v>
      </c>
      <c r="J9" s="53"/>
      <c r="K9" s="53">
        <v>884594.39</v>
      </c>
      <c r="L9" s="56">
        <f>J9*K9</f>
        <v>0</v>
      </c>
      <c r="M9" s="54">
        <v>11289.04</v>
      </c>
      <c r="N9" s="55">
        <f>M9+I9</f>
        <v>51879.040000000001</v>
      </c>
      <c r="O9" s="53"/>
      <c r="P9" s="53">
        <v>919574.75</v>
      </c>
      <c r="Q9" s="56">
        <f>O9*P9</f>
        <v>0</v>
      </c>
      <c r="R9" s="54">
        <v>34980.36</v>
      </c>
      <c r="S9" s="55">
        <f>R9+N9</f>
        <v>86859.4</v>
      </c>
      <c r="T9" s="53"/>
      <c r="U9" s="53">
        <v>916763.45</v>
      </c>
      <c r="V9" s="56">
        <f>T9*U9</f>
        <v>0</v>
      </c>
      <c r="W9" s="54">
        <v>-2811.3</v>
      </c>
      <c r="X9" s="55">
        <f>W9+S9</f>
        <v>84048.099999999991</v>
      </c>
      <c r="Y9" s="53"/>
      <c r="Z9" s="53">
        <v>926715.85</v>
      </c>
      <c r="AA9" s="56">
        <f>Y9*Z9</f>
        <v>0</v>
      </c>
      <c r="AB9" s="54">
        <v>9952.4</v>
      </c>
      <c r="AC9" s="55">
        <f>AB9+X9</f>
        <v>94000.499999999985</v>
      </c>
      <c r="AD9" s="53"/>
      <c r="AE9" s="53">
        <v>964183.59</v>
      </c>
      <c r="AF9" s="56">
        <f>AD9*AE9</f>
        <v>0</v>
      </c>
      <c r="AG9" s="54">
        <v>37467.74</v>
      </c>
      <c r="AH9" s="55">
        <f>AG9+AC9</f>
        <v>131468.24</v>
      </c>
      <c r="AI9" s="53"/>
      <c r="AJ9" s="53">
        <v>1003868.67</v>
      </c>
      <c r="AK9" s="56">
        <f>AI9*AJ9</f>
        <v>0</v>
      </c>
      <c r="AL9" s="54">
        <v>39685.08</v>
      </c>
      <c r="AM9" s="55">
        <f>AL9+AH9</f>
        <v>171153.32</v>
      </c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</row>
    <row r="10" spans="1:64" ht="15" x14ac:dyDescent="0.25">
      <c r="A10" s="48"/>
      <c r="B10" s="71" t="s">
        <v>40</v>
      </c>
      <c r="C10" s="71"/>
      <c r="D10" s="58"/>
      <c r="E10" s="71" t="s">
        <v>40</v>
      </c>
      <c r="F10" s="71"/>
      <c r="G10" s="57"/>
      <c r="H10" s="59"/>
      <c r="I10" s="59"/>
      <c r="J10" s="71" t="s">
        <v>40</v>
      </c>
      <c r="K10" s="71"/>
      <c r="L10" s="57"/>
      <c r="M10" s="59"/>
      <c r="N10" s="59"/>
      <c r="O10" s="71" t="s">
        <v>40</v>
      </c>
      <c r="P10" s="71"/>
      <c r="Q10" s="57"/>
      <c r="R10" s="59"/>
      <c r="S10" s="59"/>
      <c r="T10" s="71" t="s">
        <v>40</v>
      </c>
      <c r="U10" s="71"/>
      <c r="V10" s="57"/>
      <c r="W10" s="59"/>
      <c r="X10" s="59"/>
      <c r="Y10" s="71" t="s">
        <v>40</v>
      </c>
      <c r="Z10" s="71"/>
      <c r="AA10" s="57"/>
      <c r="AB10" s="59"/>
      <c r="AC10" s="59"/>
      <c r="AD10" s="71" t="s">
        <v>40</v>
      </c>
      <c r="AE10" s="71"/>
      <c r="AF10" s="57"/>
      <c r="AG10" s="59"/>
      <c r="AH10" s="59"/>
      <c r="AI10" s="71" t="s">
        <v>40</v>
      </c>
      <c r="AJ10" s="71"/>
      <c r="AK10" s="57"/>
      <c r="AL10" s="59"/>
      <c r="AM10" s="59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</row>
    <row r="11" spans="1:64" ht="15" x14ac:dyDescent="0.25">
      <c r="A11" s="14"/>
      <c r="B11" s="60" t="s">
        <v>41</v>
      </c>
      <c r="C11" s="61" t="s">
        <v>42</v>
      </c>
      <c r="D11" s="62"/>
      <c r="E11" s="60" t="s">
        <v>41</v>
      </c>
      <c r="F11" s="61" t="s">
        <v>43</v>
      </c>
      <c r="G11" s="61" t="s">
        <v>42</v>
      </c>
      <c r="H11" s="63"/>
      <c r="I11" s="59"/>
      <c r="J11" s="60" t="s">
        <v>41</v>
      </c>
      <c r="K11" s="61" t="s">
        <v>43</v>
      </c>
      <c r="L11" s="61"/>
      <c r="M11" s="63"/>
      <c r="N11" s="59"/>
      <c r="O11" s="60" t="s">
        <v>41</v>
      </c>
      <c r="P11" s="61" t="s">
        <v>43</v>
      </c>
      <c r="Q11" s="61"/>
      <c r="R11" s="63"/>
      <c r="S11" s="59"/>
      <c r="T11" s="60" t="s">
        <v>41</v>
      </c>
      <c r="U11" s="61" t="s">
        <v>43</v>
      </c>
      <c r="V11" s="61"/>
      <c r="W11" s="63"/>
      <c r="X11" s="59"/>
      <c r="Y11" s="60" t="s">
        <v>41</v>
      </c>
      <c r="Z11" s="61" t="s">
        <v>43</v>
      </c>
      <c r="AA11" s="61"/>
      <c r="AB11" s="63"/>
      <c r="AC11" s="59"/>
      <c r="AD11" s="60" t="s">
        <v>41</v>
      </c>
      <c r="AE11" s="61" t="s">
        <v>43</v>
      </c>
      <c r="AF11" s="61"/>
      <c r="AG11" s="63"/>
      <c r="AH11" s="59"/>
      <c r="AI11" s="60" t="s">
        <v>41</v>
      </c>
      <c r="AJ11" s="61" t="s">
        <v>43</v>
      </c>
      <c r="AK11" s="61"/>
      <c r="AL11" s="63"/>
      <c r="AM11" s="59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</row>
    <row r="12" spans="1:64" ht="15" x14ac:dyDescent="0.25">
      <c r="A12" s="48"/>
      <c r="B12" s="72" t="s">
        <v>44</v>
      </c>
      <c r="C12" s="72">
        <v>32540</v>
      </c>
      <c r="D12" s="48"/>
      <c r="E12" s="72" t="s">
        <v>44</v>
      </c>
      <c r="F12" s="73"/>
      <c r="G12" s="74">
        <v>40590</v>
      </c>
      <c r="H12" s="64"/>
      <c r="I12" s="59"/>
      <c r="J12" s="72" t="s">
        <v>44</v>
      </c>
      <c r="K12" s="74">
        <f>(L9/360)*148</f>
        <v>0</v>
      </c>
      <c r="L12" s="74">
        <v>884594.39</v>
      </c>
      <c r="M12" s="64"/>
      <c r="N12" s="59"/>
      <c r="O12" s="72" t="s">
        <v>44</v>
      </c>
      <c r="P12" s="74">
        <f>(Q9/360)*148</f>
        <v>0</v>
      </c>
      <c r="Q12" s="74">
        <v>919574.75</v>
      </c>
      <c r="R12" s="64"/>
      <c r="S12" s="59"/>
      <c r="T12" s="72" t="s">
        <v>44</v>
      </c>
      <c r="U12" s="74">
        <f>(V9/360)*148</f>
        <v>0</v>
      </c>
      <c r="V12" s="74">
        <v>916763.45</v>
      </c>
      <c r="W12" s="64"/>
      <c r="X12" s="59"/>
      <c r="Y12" s="72" t="s">
        <v>44</v>
      </c>
      <c r="Z12" s="74">
        <f>(AA9/360)*148</f>
        <v>0</v>
      </c>
      <c r="AA12" s="74">
        <v>926715.85</v>
      </c>
      <c r="AB12" s="64"/>
      <c r="AC12" s="59"/>
      <c r="AD12" s="72" t="s">
        <v>44</v>
      </c>
      <c r="AE12" s="74">
        <f>(AF9/360)*148</f>
        <v>0</v>
      </c>
      <c r="AF12" s="74">
        <v>964183.59</v>
      </c>
      <c r="AG12" s="64"/>
      <c r="AH12" s="59"/>
      <c r="AI12" s="72" t="s">
        <v>44</v>
      </c>
      <c r="AJ12" s="74">
        <f>(AK9/360)*148</f>
        <v>0</v>
      </c>
      <c r="AK12" s="74">
        <v>1003868.67</v>
      </c>
      <c r="AL12" s="64"/>
      <c r="AM12" s="59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</row>
    <row r="13" spans="1:64" ht="15" x14ac:dyDescent="0.25">
      <c r="A13" s="48"/>
      <c r="B13" s="72"/>
      <c r="C13" s="72"/>
      <c r="D13" s="48"/>
      <c r="E13" s="72"/>
      <c r="F13" s="73"/>
      <c r="G13" s="74"/>
      <c r="H13" s="65"/>
      <c r="I13" s="59"/>
      <c r="J13" s="72"/>
      <c r="K13" s="74"/>
      <c r="L13" s="74"/>
      <c r="M13" s="65"/>
      <c r="N13" s="59"/>
      <c r="O13" s="72"/>
      <c r="P13" s="74"/>
      <c r="Q13" s="74"/>
      <c r="R13" s="65"/>
      <c r="S13" s="59"/>
      <c r="T13" s="72"/>
      <c r="U13" s="74"/>
      <c r="V13" s="74"/>
      <c r="W13" s="65"/>
      <c r="X13" s="59"/>
      <c r="Y13" s="72"/>
      <c r="Z13" s="74"/>
      <c r="AA13" s="74"/>
      <c r="AB13" s="65"/>
      <c r="AC13" s="59"/>
      <c r="AD13" s="72"/>
      <c r="AE13" s="74"/>
      <c r="AF13" s="74"/>
      <c r="AG13" s="65"/>
      <c r="AH13" s="59"/>
      <c r="AI13" s="72"/>
      <c r="AJ13" s="74"/>
      <c r="AK13" s="74"/>
      <c r="AL13" s="65"/>
      <c r="AM13" s="59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</row>
    <row r="14" spans="1:64" ht="15" x14ac:dyDescent="0.25">
      <c r="A14" s="48"/>
      <c r="B14" s="72"/>
      <c r="C14" s="72"/>
      <c r="D14" s="48"/>
      <c r="E14" s="72"/>
      <c r="F14" s="73"/>
      <c r="G14" s="74"/>
      <c r="H14" s="65"/>
      <c r="I14" s="59"/>
      <c r="J14" s="72"/>
      <c r="K14" s="74"/>
      <c r="L14" s="74"/>
      <c r="M14" s="65"/>
      <c r="N14" s="59"/>
      <c r="O14" s="72"/>
      <c r="P14" s="74"/>
      <c r="Q14" s="74"/>
      <c r="R14" s="65"/>
      <c r="S14" s="59"/>
      <c r="T14" s="72"/>
      <c r="U14" s="74"/>
      <c r="V14" s="74"/>
      <c r="W14" s="65"/>
      <c r="X14" s="59"/>
      <c r="Y14" s="72"/>
      <c r="Z14" s="74"/>
      <c r="AA14" s="74"/>
      <c r="AB14" s="65"/>
      <c r="AC14" s="59"/>
      <c r="AD14" s="72"/>
      <c r="AE14" s="74"/>
      <c r="AF14" s="74"/>
      <c r="AG14" s="65"/>
      <c r="AH14" s="59"/>
      <c r="AI14" s="72"/>
      <c r="AJ14" s="74"/>
      <c r="AK14" s="74"/>
      <c r="AL14" s="65"/>
      <c r="AM14" s="59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</row>
    <row r="15" spans="1:64" ht="15" x14ac:dyDescent="0.25">
      <c r="A15" s="48"/>
      <c r="B15" s="72"/>
      <c r="C15" s="72"/>
      <c r="D15" s="48"/>
      <c r="E15" s="72"/>
      <c r="F15" s="73"/>
      <c r="G15" s="74"/>
      <c r="H15" s="64"/>
      <c r="I15" s="59"/>
      <c r="J15" s="72"/>
      <c r="K15" s="74"/>
      <c r="L15" s="74"/>
      <c r="M15" s="64"/>
      <c r="N15" s="59"/>
      <c r="O15" s="72"/>
      <c r="P15" s="74"/>
      <c r="Q15" s="74"/>
      <c r="R15" s="64"/>
      <c r="S15" s="59"/>
      <c r="T15" s="72"/>
      <c r="U15" s="74"/>
      <c r="V15" s="74"/>
      <c r="W15" s="64"/>
      <c r="X15" s="59"/>
      <c r="Y15" s="72"/>
      <c r="Z15" s="74"/>
      <c r="AA15" s="74"/>
      <c r="AB15" s="64"/>
      <c r="AC15" s="59"/>
      <c r="AD15" s="72"/>
      <c r="AE15" s="74"/>
      <c r="AF15" s="74"/>
      <c r="AG15" s="64"/>
      <c r="AH15" s="59"/>
      <c r="AI15" s="72"/>
      <c r="AJ15" s="74"/>
      <c r="AK15" s="74"/>
      <c r="AL15" s="64"/>
      <c r="AM15" s="59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</row>
    <row r="16" spans="1:64" ht="15" x14ac:dyDescent="0.25">
      <c r="A16" s="48"/>
      <c r="B16" s="72"/>
      <c r="C16" s="72"/>
      <c r="D16" s="48"/>
      <c r="E16" s="72"/>
      <c r="F16" s="73"/>
      <c r="G16" s="74"/>
      <c r="H16" s="64"/>
      <c r="I16" s="59"/>
      <c r="J16" s="72"/>
      <c r="K16" s="74"/>
      <c r="L16" s="74"/>
      <c r="M16" s="64"/>
      <c r="N16" s="59"/>
      <c r="O16" s="72"/>
      <c r="P16" s="74"/>
      <c r="Q16" s="74"/>
      <c r="R16" s="64"/>
      <c r="S16" s="59"/>
      <c r="T16" s="72"/>
      <c r="U16" s="74"/>
      <c r="V16" s="74"/>
      <c r="W16" s="64"/>
      <c r="X16" s="59"/>
      <c r="Y16" s="72"/>
      <c r="Z16" s="74"/>
      <c r="AA16" s="74"/>
      <c r="AB16" s="64"/>
      <c r="AC16" s="59"/>
      <c r="AD16" s="72"/>
      <c r="AE16" s="74"/>
      <c r="AF16" s="74"/>
      <c r="AG16" s="64"/>
      <c r="AH16" s="59"/>
      <c r="AI16" s="72"/>
      <c r="AJ16" s="74"/>
      <c r="AK16" s="74"/>
      <c r="AL16" s="64"/>
      <c r="AM16" s="59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</row>
    <row r="17" spans="1:64" ht="15" x14ac:dyDescent="0.25">
      <c r="A17" s="48"/>
      <c r="B17" s="72"/>
      <c r="C17" s="72"/>
      <c r="D17" s="48"/>
      <c r="E17" s="72"/>
      <c r="F17" s="73"/>
      <c r="G17" s="74"/>
      <c r="H17" s="64"/>
      <c r="I17" s="59"/>
      <c r="J17" s="72"/>
      <c r="K17" s="74"/>
      <c r="L17" s="74"/>
      <c r="M17" s="64"/>
      <c r="N17" s="59"/>
      <c r="O17" s="72"/>
      <c r="P17" s="74"/>
      <c r="Q17" s="74"/>
      <c r="R17" s="64"/>
      <c r="S17" s="59"/>
      <c r="T17" s="72"/>
      <c r="U17" s="74"/>
      <c r="V17" s="74"/>
      <c r="W17" s="64"/>
      <c r="X17" s="59"/>
      <c r="Y17" s="72"/>
      <c r="Z17" s="74"/>
      <c r="AA17" s="74"/>
      <c r="AB17" s="64"/>
      <c r="AC17" s="59"/>
      <c r="AD17" s="72"/>
      <c r="AE17" s="74"/>
      <c r="AF17" s="74"/>
      <c r="AG17" s="64"/>
      <c r="AH17" s="59"/>
      <c r="AI17" s="72"/>
      <c r="AJ17" s="74"/>
      <c r="AK17" s="74"/>
      <c r="AL17" s="64"/>
      <c r="AM17" s="59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</row>
    <row r="18" spans="1:64" ht="15" x14ac:dyDescent="0.25">
      <c r="A18" s="48"/>
      <c r="B18" s="72"/>
      <c r="C18" s="72"/>
      <c r="D18" s="48"/>
      <c r="E18" s="72"/>
      <c r="F18" s="73"/>
      <c r="G18" s="74"/>
      <c r="H18" s="64"/>
      <c r="I18" s="59"/>
      <c r="J18" s="72"/>
      <c r="K18" s="74"/>
      <c r="L18" s="74"/>
      <c r="M18" s="64"/>
      <c r="N18" s="59"/>
      <c r="O18" s="72"/>
      <c r="P18" s="74"/>
      <c r="Q18" s="74"/>
      <c r="R18" s="64"/>
      <c r="S18" s="59"/>
      <c r="T18" s="72"/>
      <c r="U18" s="74"/>
      <c r="V18" s="74"/>
      <c r="W18" s="64"/>
      <c r="X18" s="59"/>
      <c r="Y18" s="72"/>
      <c r="Z18" s="74"/>
      <c r="AA18" s="74"/>
      <c r="AB18" s="64"/>
      <c r="AC18" s="59"/>
      <c r="AD18" s="72"/>
      <c r="AE18" s="74"/>
      <c r="AF18" s="74"/>
      <c r="AG18" s="64"/>
      <c r="AH18" s="59"/>
      <c r="AI18" s="72"/>
      <c r="AJ18" s="74"/>
      <c r="AK18" s="74"/>
      <c r="AL18" s="64"/>
      <c r="AM18" s="59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</row>
    <row r="19" spans="1:64" ht="15" x14ac:dyDescent="0.25">
      <c r="A19" s="48"/>
      <c r="B19" s="72"/>
      <c r="C19" s="72"/>
      <c r="D19" s="48"/>
      <c r="E19" s="72"/>
      <c r="F19" s="73"/>
      <c r="G19" s="74"/>
      <c r="H19" s="64"/>
      <c r="I19" s="59"/>
      <c r="J19" s="72"/>
      <c r="K19" s="74"/>
      <c r="L19" s="74"/>
      <c r="M19" s="64"/>
      <c r="N19" s="59"/>
      <c r="O19" s="72"/>
      <c r="P19" s="74"/>
      <c r="Q19" s="74"/>
      <c r="R19" s="64"/>
      <c r="S19" s="59"/>
      <c r="T19" s="72"/>
      <c r="U19" s="74"/>
      <c r="V19" s="74"/>
      <c r="W19" s="64"/>
      <c r="X19" s="59"/>
      <c r="Y19" s="72"/>
      <c r="Z19" s="74"/>
      <c r="AA19" s="74"/>
      <c r="AB19" s="64"/>
      <c r="AC19" s="59"/>
      <c r="AD19" s="72"/>
      <c r="AE19" s="74"/>
      <c r="AF19" s="74"/>
      <c r="AG19" s="64"/>
      <c r="AH19" s="59"/>
      <c r="AI19" s="72"/>
      <c r="AJ19" s="74"/>
      <c r="AK19" s="74"/>
      <c r="AL19" s="64"/>
      <c r="AM19" s="59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</row>
    <row r="20" spans="1:64" ht="15" x14ac:dyDescent="0.25">
      <c r="A20" s="48"/>
      <c r="B20" s="72"/>
      <c r="C20" s="72"/>
      <c r="D20" s="48"/>
      <c r="E20" s="72"/>
      <c r="F20" s="73"/>
      <c r="G20" s="74"/>
      <c r="H20" s="64"/>
      <c r="I20" s="59"/>
      <c r="J20" s="72"/>
      <c r="K20" s="74"/>
      <c r="L20" s="74"/>
      <c r="M20" s="64"/>
      <c r="N20" s="59"/>
      <c r="O20" s="72"/>
      <c r="P20" s="74"/>
      <c r="Q20" s="74"/>
      <c r="R20" s="64"/>
      <c r="S20" s="59"/>
      <c r="T20" s="72"/>
      <c r="U20" s="74"/>
      <c r="V20" s="74"/>
      <c r="W20" s="64"/>
      <c r="X20" s="59"/>
      <c r="Y20" s="72"/>
      <c r="Z20" s="74"/>
      <c r="AA20" s="74"/>
      <c r="AB20" s="64"/>
      <c r="AC20" s="59"/>
      <c r="AD20" s="72"/>
      <c r="AE20" s="74"/>
      <c r="AF20" s="74"/>
      <c r="AG20" s="64"/>
      <c r="AH20" s="59"/>
      <c r="AI20" s="72"/>
      <c r="AJ20" s="74"/>
      <c r="AK20" s="74"/>
      <c r="AL20" s="64"/>
      <c r="AM20" s="59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</row>
    <row r="21" spans="1:64" ht="15" x14ac:dyDescent="0.25">
      <c r="A21" s="48"/>
      <c r="B21" s="72"/>
      <c r="C21" s="72"/>
      <c r="D21" s="48"/>
      <c r="E21" s="72"/>
      <c r="F21" s="73"/>
      <c r="G21" s="74"/>
      <c r="H21" s="64"/>
      <c r="I21" s="59"/>
      <c r="J21" s="72"/>
      <c r="K21" s="74"/>
      <c r="L21" s="74"/>
      <c r="M21" s="64"/>
      <c r="N21" s="59"/>
      <c r="O21" s="72"/>
      <c r="P21" s="74"/>
      <c r="Q21" s="74"/>
      <c r="R21" s="64"/>
      <c r="S21" s="59"/>
      <c r="T21" s="72"/>
      <c r="U21" s="74"/>
      <c r="V21" s="74"/>
      <c r="W21" s="64"/>
      <c r="X21" s="59"/>
      <c r="Y21" s="72"/>
      <c r="Z21" s="74"/>
      <c r="AA21" s="74"/>
      <c r="AB21" s="64"/>
      <c r="AC21" s="59"/>
      <c r="AD21" s="72"/>
      <c r="AE21" s="74"/>
      <c r="AF21" s="74"/>
      <c r="AG21" s="64"/>
      <c r="AH21" s="59"/>
      <c r="AI21" s="72"/>
      <c r="AJ21" s="74"/>
      <c r="AK21" s="74"/>
      <c r="AL21" s="64"/>
      <c r="AM21" s="59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</row>
    <row r="22" spans="1:64" ht="15" x14ac:dyDescent="0.25">
      <c r="A22" s="48"/>
      <c r="B22" s="72"/>
      <c r="C22" s="72"/>
      <c r="D22" s="48"/>
      <c r="E22" s="72"/>
      <c r="F22" s="73"/>
      <c r="G22" s="74"/>
      <c r="H22" s="64"/>
      <c r="I22" s="59"/>
      <c r="J22" s="72"/>
      <c r="K22" s="74"/>
      <c r="L22" s="74"/>
      <c r="M22" s="64"/>
      <c r="N22" s="59"/>
      <c r="O22" s="72"/>
      <c r="P22" s="74"/>
      <c r="Q22" s="74"/>
      <c r="R22" s="64"/>
      <c r="S22" s="59"/>
      <c r="T22" s="72"/>
      <c r="U22" s="74"/>
      <c r="V22" s="74"/>
      <c r="W22" s="64"/>
      <c r="X22" s="59"/>
      <c r="Y22" s="72"/>
      <c r="Z22" s="74"/>
      <c r="AA22" s="74"/>
      <c r="AB22" s="64"/>
      <c r="AC22" s="59"/>
      <c r="AD22" s="72"/>
      <c r="AE22" s="74"/>
      <c r="AF22" s="74"/>
      <c r="AG22" s="64"/>
      <c r="AH22" s="59"/>
      <c r="AI22" s="72"/>
      <c r="AJ22" s="74"/>
      <c r="AK22" s="74"/>
      <c r="AL22" s="64"/>
      <c r="AM22" s="59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</row>
    <row r="23" spans="1:64" ht="15" x14ac:dyDescent="0.25">
      <c r="A23" s="48"/>
      <c r="B23" s="72"/>
      <c r="C23" s="72"/>
      <c r="D23" s="48"/>
      <c r="E23" s="72"/>
      <c r="F23" s="73"/>
      <c r="G23" s="74"/>
      <c r="H23" s="64"/>
      <c r="I23" s="59"/>
      <c r="J23" s="72"/>
      <c r="K23" s="74"/>
      <c r="L23" s="74"/>
      <c r="M23" s="64"/>
      <c r="N23" s="59"/>
      <c r="O23" s="72"/>
      <c r="P23" s="74"/>
      <c r="Q23" s="74"/>
      <c r="R23" s="64"/>
      <c r="S23" s="59"/>
      <c r="T23" s="72"/>
      <c r="U23" s="74"/>
      <c r="V23" s="74"/>
      <c r="W23" s="64"/>
      <c r="X23" s="59"/>
      <c r="Y23" s="72"/>
      <c r="Z23" s="74"/>
      <c r="AA23" s="74"/>
      <c r="AB23" s="64"/>
      <c r="AC23" s="59"/>
      <c r="AD23" s="72"/>
      <c r="AE23" s="74"/>
      <c r="AF23" s="74"/>
      <c r="AG23" s="64"/>
      <c r="AH23" s="59"/>
      <c r="AI23" s="72"/>
      <c r="AJ23" s="74"/>
      <c r="AK23" s="74"/>
      <c r="AL23" s="64"/>
      <c r="AM23" s="59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</row>
    <row r="24" spans="1:64" ht="15" x14ac:dyDescent="0.25">
      <c r="A24" s="48"/>
      <c r="B24" s="48"/>
      <c r="C24" s="48"/>
      <c r="D24" s="48"/>
      <c r="E24" s="48"/>
      <c r="F24" s="48"/>
      <c r="G24" s="48"/>
      <c r="H24" s="48"/>
      <c r="I24" s="59"/>
      <c r="J24" s="48"/>
      <c r="K24" s="48"/>
      <c r="L24" s="48"/>
      <c r="M24" s="48"/>
      <c r="N24" s="59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1:64" ht="15" x14ac:dyDescent="0.25">
      <c r="I25" s="59"/>
      <c r="N25" s="59"/>
    </row>
    <row r="26" spans="1:64" ht="15" x14ac:dyDescent="0.25">
      <c r="I26" s="59"/>
      <c r="N26" s="59"/>
    </row>
  </sheetData>
  <mergeCells count="63">
    <mergeCell ref="AI12:AI23"/>
    <mergeCell ref="AJ12:AJ23"/>
    <mergeCell ref="AK12:AK23"/>
    <mergeCell ref="Y12:Y23"/>
    <mergeCell ref="Z12:Z23"/>
    <mergeCell ref="AA12:AA23"/>
    <mergeCell ref="AD12:AD23"/>
    <mergeCell ref="AE12:AE23"/>
    <mergeCell ref="AF12:AF23"/>
    <mergeCell ref="O12:O23"/>
    <mergeCell ref="P12:P23"/>
    <mergeCell ref="Q12:Q23"/>
    <mergeCell ref="T12:T23"/>
    <mergeCell ref="U12:U23"/>
    <mergeCell ref="V12:V23"/>
    <mergeCell ref="AD10:AE10"/>
    <mergeCell ref="AI10:AJ10"/>
    <mergeCell ref="B12:B23"/>
    <mergeCell ref="C12:C23"/>
    <mergeCell ref="E12:E23"/>
    <mergeCell ref="F12:F23"/>
    <mergeCell ref="G12:G23"/>
    <mergeCell ref="J12:J23"/>
    <mergeCell ref="K12:K23"/>
    <mergeCell ref="L12:L23"/>
    <mergeCell ref="B10:C10"/>
    <mergeCell ref="E10:F10"/>
    <mergeCell ref="J10:K10"/>
    <mergeCell ref="O10:P10"/>
    <mergeCell ref="T10:U10"/>
    <mergeCell ref="Y10:Z10"/>
    <mergeCell ref="AI6:AL6"/>
    <mergeCell ref="B7:D7"/>
    <mergeCell ref="E7:H7"/>
    <mergeCell ref="J7:M7"/>
    <mergeCell ref="O7:R7"/>
    <mergeCell ref="T7:W7"/>
    <mergeCell ref="Y7:AB7"/>
    <mergeCell ref="AD7:AG7"/>
    <mergeCell ref="AI7:AL7"/>
    <mergeCell ref="AH5:AH8"/>
    <mergeCell ref="AI5:AL5"/>
    <mergeCell ref="AM5:AM8"/>
    <mergeCell ref="B6:D6"/>
    <mergeCell ref="E6:H6"/>
    <mergeCell ref="J6:M6"/>
    <mergeCell ref="O6:R6"/>
    <mergeCell ref="T6:W6"/>
    <mergeCell ref="Y6:AB6"/>
    <mergeCell ref="AD6:AG6"/>
    <mergeCell ref="S5:S8"/>
    <mergeCell ref="T5:W5"/>
    <mergeCell ref="X5:X8"/>
    <mergeCell ref="Y5:AB5"/>
    <mergeCell ref="AC5:AC8"/>
    <mergeCell ref="AD5:AG5"/>
    <mergeCell ref="B5:D5"/>
    <mergeCell ref="E5:H5"/>
    <mergeCell ref="I5:I8"/>
    <mergeCell ref="J5:M5"/>
    <mergeCell ref="N5:N8"/>
    <mergeCell ref="O5:R5"/>
    <mergeCell ref="B8:B9"/>
  </mergeCell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otalTime>37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cp:revision>5</cp:revision>
  <cp:lastPrinted>2021-03-03T18:49:18Z</cp:lastPrinted>
  <dcterms:created xsi:type="dcterms:W3CDTF">2018-03-05T11:36:05Z</dcterms:created>
  <dcterms:modified xsi:type="dcterms:W3CDTF">2021-04-16T14:15:26Z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