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SUAP e Pasta Interna\CONTRATO nº 21.2019 - PRIME - PONTE NOVA\"/>
    </mc:Choice>
  </mc:AlternateContent>
  <xr:revisionPtr revIDLastSave="0" documentId="8_{9CE41B8F-FF9C-490E-AE89-965DDE3AB8E9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3" l="1"/>
  <c r="L23" i="3"/>
  <c r="L22" i="3"/>
  <c r="L21" i="3"/>
  <c r="L20" i="3"/>
  <c r="L19" i="3"/>
  <c r="L18" i="3"/>
  <c r="L17" i="3"/>
  <c r="L16" i="3"/>
  <c r="L15" i="3"/>
  <c r="L14" i="3"/>
  <c r="L13" i="3"/>
  <c r="K12" i="3"/>
  <c r="L12" i="3" s="1"/>
  <c r="N9" i="3"/>
  <c r="J9" i="3"/>
  <c r="E9" i="3"/>
  <c r="C12" i="3"/>
  <c r="B9" i="3"/>
  <c r="G13" i="3" l="1"/>
  <c r="G16" i="3" s="1"/>
  <c r="G19" i="3" s="1"/>
  <c r="G22" i="3" s="1"/>
  <c r="G14" i="3"/>
  <c r="G17" i="3" s="1"/>
  <c r="G20" i="3" s="1"/>
  <c r="G23" i="3" s="1"/>
  <c r="G15" i="3"/>
  <c r="G18" i="3" s="1"/>
  <c r="G21" i="3" s="1"/>
  <c r="F3" i="3" l="1"/>
  <c r="G9" i="3"/>
  <c r="F12" i="3" s="1"/>
  <c r="G12" i="3" s="1"/>
  <c r="I9" i="3"/>
  <c r="G4" i="4" l="1"/>
  <c r="B2" i="4"/>
  <c r="G6" i="4"/>
  <c r="G5" i="4"/>
  <c r="G7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<sst xmlns="http://schemas.openxmlformats.org/spreadsheetml/2006/main" count="96" uniqueCount="68">
  <si>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</si>
  <si>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</si>
  <si>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</si>
  <si>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</si>
  <si>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</si>
  <si>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</si>
  <si>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</si>
  <si>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</si>
  <si>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</si>
  <si>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</si>
  <si>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</si>
  <si>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</si>
  <si>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</si>
  <si>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</si>
  <si>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</si>
  <si>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</si>
  <si>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</si>
  <si>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</si>
  <si>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</si>
  <si>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</si>
  <si>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</si>
  <si>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</si>
  <si>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Verba</t>
  </si>
  <si>
    <t>Diferença Global</t>
  </si>
  <si>
    <t>Parcela nº</t>
  </si>
  <si>
    <t>Valor Parcela</t>
  </si>
  <si>
    <t>20/05/2019 a 19/05/2020</t>
  </si>
  <si>
    <t>Valor inicial do Contrato - 10/05/2019</t>
  </si>
  <si>
    <t>-</t>
  </si>
  <si>
    <t>20/05/2020 a 19/05/2021</t>
  </si>
  <si>
    <t>Serviço de manutenção</t>
  </si>
  <si>
    <t>Horas</t>
  </si>
  <si>
    <t>Peças e acessórios</t>
  </si>
  <si>
    <t>Valor total</t>
  </si>
  <si>
    <t>Taxa de administração</t>
  </si>
  <si>
    <t>ADITIVO 01/2020 - PRORROGAÇÃO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</si>
  <si>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</si>
  <si>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</si>
  <si>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</si>
  <si>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</si>
  <si>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</si>
  <si>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</si>
  <si>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</si>
  <si>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</si>
  <si>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</si>
  <si>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</si>
  <si>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</si>
  <si>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</si>
  <si>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</si>
  <si>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</si>
  <si>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</si>
  <si>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</si>
  <si>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</si>
  <si>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</si>
  <si>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</si>
  <si>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</si>
  <si>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</si>
  <si>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</si>
  <si>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</si>
  <si>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</si>
  <si>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CONTRATO 021.2019.PNR</t>
  </si>
  <si>
    <t>23718.000329/2019-16</t>
  </si>
  <si>
    <t>Aditivo 01/2020 - 05/04/2020</t>
  </si>
  <si>
    <t>23718.000157/2020-14</t>
  </si>
  <si>
    <t>Aditivo 02/2021 - 05/04/2020</t>
  </si>
  <si>
    <t>20/05/2021 a 19/05/2022</t>
  </si>
  <si>
    <t>23718.000181/2021-26</t>
  </si>
  <si>
    <t>ADITIVO 02/2021 -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</si>
</sst>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64" fontId="0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B29" sqref="B29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2" t="s">
        <v>60</v>
      </c>
      <c r="C3" s="29" t="s">
        <v>7</v>
      </c>
      <c r="D3" s="29" t="s">
        <v>8</v>
      </c>
      <c r="E3" s="29" t="s">
        <v>0</v>
      </c>
      <c r="F3" s="30" t="s">
        <v>1</v>
      </c>
      <c r="G3" s="31" t="s">
        <v>2</v>
      </c>
      <c r="H3" s="29" t="s">
        <v>3</v>
      </c>
      <c r="I3" s="66"/>
      <c r="J3" s="66"/>
    </row>
    <row r="4" spans="2:10" x14ac:dyDescent="0.3">
      <c r="B4" s="22" t="s">
        <v>27</v>
      </c>
      <c r="C4" s="19"/>
      <c r="D4" s="23" t="s">
        <v>26</v>
      </c>
      <c r="E4" s="19">
        <v>13727.33</v>
      </c>
      <c r="F4" s="20"/>
      <c r="G4" s="21"/>
      <c r="H4" s="23" t="s">
        <v>61</v>
      </c>
      <c r="I4" s="5"/>
    </row>
    <row r="5" spans="2:10" x14ac:dyDescent="0.3">
      <c r="B5" s="59" t="s">
        <v>62</v>
      </c>
      <c r="C5" s="19" t="s">
        <v>9</v>
      </c>
      <c r="D5" s="23" t="s">
        <v>29</v>
      </c>
      <c r="E5" s="19"/>
      <c r="F5" s="20"/>
      <c r="G5" s="21"/>
      <c r="H5" s="23" t="s">
        <v>63</v>
      </c>
      <c r="I5" s="5"/>
    </row>
    <row r="6" spans="2:10" x14ac:dyDescent="0.3">
      <c r="B6" s="59" t="s">
        <v>64</v>
      </c>
      <c r="C6" s="19" t="s">
        <v>9</v>
      </c>
      <c r="D6" s="1" t="s">
        <v>65</v>
      </c>
      <c r="E6" s="19"/>
      <c r="F6" s="20"/>
      <c r="G6" s="21"/>
      <c r="H6" s="23" t="s">
        <v>66</v>
      </c>
      <c r="I6" s="5"/>
    </row>
    <row r="7" spans="2:10" x14ac:dyDescent="0.3">
      <c r="B7" s="22"/>
      <c r="C7" s="19"/>
      <c r="D7" s="23"/>
      <c r="E7" s="19"/>
      <c r="F7" s="20"/>
      <c r="G7" s="21"/>
      <c r="H7" s="23"/>
      <c r="I7" s="5"/>
    </row>
    <row r="8" spans="2:10" x14ac:dyDescent="0.3">
      <c r="B8" s="22"/>
      <c r="C8" s="17"/>
      <c r="D8" s="18"/>
      <c r="E8" s="19"/>
      <c r="F8" s="20"/>
      <c r="G8" s="21"/>
      <c r="H8" s="18"/>
      <c r="I8" s="5"/>
    </row>
    <row r="9" spans="2:10" x14ac:dyDescent="0.3">
      <c r="B9" s="22"/>
      <c r="C9" s="17"/>
      <c r="D9" s="18"/>
      <c r="E9" s="19"/>
      <c r="F9" s="20"/>
      <c r="G9" s="21"/>
      <c r="H9" s="18"/>
      <c r="I9" s="5"/>
    </row>
    <row r="10" spans="2:10" x14ac:dyDescent="0.3">
      <c r="B10" s="22"/>
      <c r="C10" s="17"/>
      <c r="D10" s="18"/>
      <c r="E10" s="19"/>
      <c r="F10" s="20"/>
      <c r="G10" s="21"/>
      <c r="H10" s="18"/>
      <c r="I10" s="5"/>
    </row>
    <row r="11" spans="2:10" x14ac:dyDescent="0.3">
      <c r="B11" s="59"/>
      <c r="C11" s="17"/>
      <c r="D11" s="18"/>
      <c r="E11" s="19"/>
      <c r="F11" s="20"/>
      <c r="G11" s="21"/>
      <c r="H11" s="18"/>
      <c r="I11" s="5"/>
    </row>
    <row r="12" spans="2:10" x14ac:dyDescent="0.3">
      <c r="B12" s="22"/>
      <c r="C12" s="19"/>
      <c r="D12" s="18"/>
      <c r="E12" s="19"/>
      <c r="F12" s="20"/>
      <c r="G12" s="21"/>
      <c r="H12" s="18"/>
      <c r="I12" s="5"/>
    </row>
    <row r="13" spans="2:10" x14ac:dyDescent="0.3">
      <c r="B13" s="22"/>
      <c r="C13" s="19"/>
      <c r="D13" s="18"/>
      <c r="E13" s="19"/>
      <c r="F13" s="20"/>
      <c r="G13" s="21"/>
      <c r="H13" s="18"/>
      <c r="I13" s="5"/>
    </row>
    <row r="14" spans="2:10" x14ac:dyDescent="0.3">
      <c r="B14" s="22"/>
      <c r="C14" s="19"/>
      <c r="D14" s="18"/>
      <c r="E14" s="19"/>
      <c r="F14" s="20"/>
      <c r="G14" s="21"/>
      <c r="H14" s="18"/>
      <c r="I14" s="5"/>
    </row>
    <row r="15" spans="2:10" x14ac:dyDescent="0.3">
      <c r="B15" s="22"/>
      <c r="C15" s="19"/>
      <c r="D15" s="23"/>
      <c r="E15" s="19"/>
      <c r="F15" s="20"/>
      <c r="G15" s="21"/>
      <c r="H15" s="23"/>
      <c r="I15" s="5"/>
    </row>
    <row r="16" spans="2:10" x14ac:dyDescent="0.3">
      <c r="B16" s="22"/>
      <c r="C16" s="19"/>
      <c r="D16" s="23"/>
      <c r="E16" s="19"/>
      <c r="F16" s="20"/>
      <c r="G16" s="21"/>
      <c r="H16" s="24"/>
      <c r="I16" s="5"/>
    </row>
    <row r="17" spans="2:10" x14ac:dyDescent="0.3">
      <c r="B17" s="22"/>
      <c r="C17" s="19"/>
      <c r="D17" s="23"/>
      <c r="E17" s="19"/>
      <c r="F17" s="20"/>
      <c r="G17" s="21"/>
      <c r="H17" s="23"/>
      <c r="I17" s="5"/>
    </row>
    <row r="18" spans="2:10" x14ac:dyDescent="0.3">
      <c r="B18" s="22"/>
      <c r="C18" s="19"/>
      <c r="D18" s="18"/>
      <c r="E18" s="19"/>
      <c r="F18" s="20"/>
      <c r="G18" s="21"/>
      <c r="H18" s="18"/>
      <c r="I18" s="5"/>
    </row>
    <row r="19" spans="2:10" x14ac:dyDescent="0.3">
      <c r="B19" s="22"/>
      <c r="C19" s="19"/>
      <c r="D19" s="18"/>
      <c r="E19" s="19"/>
      <c r="F19" s="20"/>
      <c r="G19" s="21"/>
      <c r="H19" s="18"/>
      <c r="I19" s="5"/>
    </row>
    <row r="20" spans="2:10" x14ac:dyDescent="0.3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3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3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3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3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3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3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3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3">
      <c r="B28" s="67" t="s">
        <v>10</v>
      </c>
      <c r="C28" s="68"/>
      <c r="D28" s="69"/>
      <c r="E28" s="26">
        <f>SUM(E4:E27)</f>
        <v>13727.33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3">
      <c r="C29" s="8"/>
      <c r="E29" s="8"/>
      <c r="F29" s="9"/>
      <c r="G29" s="10"/>
    </row>
    <row r="30" spans="2:10" x14ac:dyDescent="0.3">
      <c r="E30" s="8"/>
      <c r="F30" s="15"/>
    </row>
    <row r="31" spans="2:10" x14ac:dyDescent="0.3">
      <c r="E31" s="14"/>
      <c r="F31" s="15"/>
      <c r="I31" s="11"/>
    </row>
    <row r="32" spans="2:10" x14ac:dyDescent="0.3">
      <c r="E32" s="13"/>
      <c r="F32" s="15"/>
    </row>
    <row r="33" spans="5:6" x14ac:dyDescent="0.3">
      <c r="E33" s="12"/>
      <c r="F33" s="15"/>
    </row>
    <row r="34" spans="5:6" x14ac:dyDescent="0.3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0"/>
  <sheetViews>
    <sheetView showGridLines="0" zoomScale="110" zoomScaleNormal="110" workbookViewId="0">
      <selection activeCell="B2" sqref="B2:G2"/>
    </sheetView>
  </sheetViews>
  <sheetFormatPr defaultRowHeight="14.4" x14ac:dyDescent="0.3"/>
  <cols>
    <col min="1" max="1" width="2.44140625" customWidth="1"/>
    <col min="3" max="3" width="30.5546875" bestFit="1" customWidth="1"/>
    <col min="4" max="4" width="13.33203125" bestFit="1" customWidth="1"/>
    <col min="6" max="6" width="16.33203125" bestFit="1" customWidth="1"/>
    <col min="7" max="7" width="14.44140625" bestFit="1" customWidth="1"/>
    <col min="8" max="8" width="19" style="54" customWidth="1"/>
    <col min="9" max="10" width="22.109375" bestFit="1" customWidth="1"/>
  </cols>
  <sheetData>
    <row r="2" spans="2:7" x14ac:dyDescent="0.3">
      <c r="B2" s="70" t="str">
        <f>'Resumo do Contrato'!B3</f>
        <v>CONTRATO 021.2019.PNR</v>
      </c>
      <c r="C2" s="70"/>
      <c r="D2" s="70"/>
      <c r="E2" s="70"/>
      <c r="F2" s="70"/>
      <c r="G2" s="70"/>
    </row>
    <row r="3" spans="2:7" x14ac:dyDescent="0.3">
      <c r="B3" s="55" t="s">
        <v>15</v>
      </c>
      <c r="C3" s="55" t="s">
        <v>17</v>
      </c>
      <c r="D3" s="55" t="s">
        <v>18</v>
      </c>
      <c r="E3" s="55" t="s">
        <v>19</v>
      </c>
      <c r="F3" s="55" t="s">
        <v>20</v>
      </c>
      <c r="G3" s="55" t="s">
        <v>21</v>
      </c>
    </row>
    <row r="4" spans="2:7" x14ac:dyDescent="0.3">
      <c r="B4" s="56">
        <v>1</v>
      </c>
      <c r="C4" s="56" t="s">
        <v>30</v>
      </c>
      <c r="D4" s="56" t="s">
        <v>31</v>
      </c>
      <c r="E4" s="56">
        <v>40</v>
      </c>
      <c r="F4" s="57">
        <v>109.833</v>
      </c>
      <c r="G4" s="57">
        <f>E4*F4</f>
        <v>4393.32</v>
      </c>
    </row>
    <row r="5" spans="2:7" x14ac:dyDescent="0.3">
      <c r="B5" s="56">
        <v>2</v>
      </c>
      <c r="C5" s="56" t="s">
        <v>32</v>
      </c>
      <c r="D5" s="56" t="s">
        <v>33</v>
      </c>
      <c r="E5" s="56">
        <v>1</v>
      </c>
      <c r="F5" s="57">
        <v>9334</v>
      </c>
      <c r="G5" s="57">
        <f t="shared" ref="G5:G6" si="0">E5*F5</f>
        <v>9334</v>
      </c>
    </row>
    <row r="6" spans="2:7" x14ac:dyDescent="0.3">
      <c r="B6" s="56">
        <v>3</v>
      </c>
      <c r="C6" s="56" t="s">
        <v>34</v>
      </c>
      <c r="D6" s="56" t="s">
        <v>22</v>
      </c>
      <c r="E6" s="56">
        <v>1</v>
      </c>
      <c r="F6" s="57">
        <v>0.01</v>
      </c>
      <c r="G6" s="57">
        <f t="shared" si="0"/>
        <v>0.01</v>
      </c>
    </row>
    <row r="7" spans="2:7" x14ac:dyDescent="0.3">
      <c r="B7" s="71" t="s">
        <v>16</v>
      </c>
      <c r="C7" s="71"/>
      <c r="D7" s="71"/>
      <c r="E7" s="71"/>
      <c r="F7" s="71"/>
      <c r="G7" s="58">
        <f>SUM(G4:G6)</f>
        <v>13727.33</v>
      </c>
    </row>
    <row r="10" spans="2:7" x14ac:dyDescent="0.3">
      <c r="G10" s="54"/>
    </row>
  </sheetData>
  <mergeCells count="2">
    <mergeCell ref="B2:G2"/>
    <mergeCell ref="B7:F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6"/>
  <sheetViews>
    <sheetView showGridLines="0" tabSelected="1" workbookViewId="0">
      <selection activeCell="N9" sqref="N9"/>
    </sheetView>
  </sheetViews>
  <sheetFormatPr defaultColWidth="9.109375" defaultRowHeight="14.4" x14ac:dyDescent="0.3"/>
  <cols>
    <col min="1" max="1" width="4.109375" style="33" customWidth="1"/>
    <col min="2" max="2" width="10.88671875" style="33" bestFit="1" customWidth="1"/>
    <col min="3" max="3" width="12.44140625" style="33" bestFit="1" customWidth="1"/>
    <col min="4" max="4" width="12.88671875" style="33" bestFit="1" customWidth="1"/>
    <col min="5" max="5" width="11.88671875" style="33" bestFit="1" customWidth="1"/>
    <col min="6" max="6" width="12.88671875" style="33" bestFit="1" customWidth="1"/>
    <col min="7" max="7" width="14.88671875" style="33" bestFit="1" customWidth="1"/>
    <col min="8" max="8" width="14.109375" style="33" bestFit="1" customWidth="1"/>
    <col min="9" max="9" width="16.109375" style="34" bestFit="1" customWidth="1"/>
    <col min="10" max="10" width="11.88671875" style="33" bestFit="1" customWidth="1"/>
    <col min="11" max="12" width="12.88671875" style="33" bestFit="1" customWidth="1"/>
    <col min="13" max="13" width="12.44140625" style="33" bestFit="1" customWidth="1"/>
    <col min="14" max="14" width="16.109375" style="33" bestFit="1" customWidth="1"/>
    <col min="15" max="16384" width="9.109375" style="33"/>
  </cols>
  <sheetData>
    <row r="1" spans="2:14" s="61" customFormat="1" x14ac:dyDescent="0.3">
      <c r="I1" s="62"/>
    </row>
    <row r="2" spans="2:14" s="61" customFormat="1" x14ac:dyDescent="0.3">
      <c r="I2" s="62"/>
    </row>
    <row r="3" spans="2:14" s="63" customFormat="1" x14ac:dyDescent="0.3">
      <c r="F3" s="63">
        <f>F1-F2</f>
        <v>0</v>
      </c>
    </row>
    <row r="4" spans="2:14" s="63" customFormat="1" x14ac:dyDescent="0.3"/>
    <row r="5" spans="2:14" s="35" customFormat="1" x14ac:dyDescent="0.3">
      <c r="B5" s="70" t="str">
        <f>'Resumo do Contrato'!B3</f>
        <v>CONTRATO 021.2019.PNR</v>
      </c>
      <c r="C5" s="70"/>
      <c r="D5" s="70"/>
      <c r="E5" s="77" t="s">
        <v>35</v>
      </c>
      <c r="F5" s="78"/>
      <c r="G5" s="78"/>
      <c r="H5" s="79"/>
      <c r="I5" s="74" t="s">
        <v>5</v>
      </c>
      <c r="J5" s="77" t="s">
        <v>67</v>
      </c>
      <c r="K5" s="78"/>
      <c r="L5" s="78"/>
      <c r="M5" s="79"/>
      <c r="N5" s="74" t="s">
        <v>5</v>
      </c>
    </row>
    <row r="6" spans="2:14" s="35" customFormat="1" x14ac:dyDescent="0.3">
      <c r="B6" s="80" t="str">
        <f>'Resumo do Contrato'!D4</f>
        <v>20/05/2019 a 19/05/2020</v>
      </c>
      <c r="C6" s="80"/>
      <c r="D6" s="80"/>
      <c r="E6" s="77" t="s">
        <v>29</v>
      </c>
      <c r="F6" s="78"/>
      <c r="G6" s="78"/>
      <c r="H6" s="79"/>
      <c r="I6" s="75"/>
      <c r="J6" s="77" t="s">
        <v>65</v>
      </c>
      <c r="K6" s="78"/>
      <c r="L6" s="78"/>
      <c r="M6" s="79"/>
      <c r="N6" s="75"/>
    </row>
    <row r="7" spans="2:14" s="35" customFormat="1" x14ac:dyDescent="0.3">
      <c r="B7" s="70"/>
      <c r="C7" s="70"/>
      <c r="D7" s="70"/>
      <c r="E7" s="77"/>
      <c r="F7" s="78"/>
      <c r="G7" s="78"/>
      <c r="H7" s="79"/>
      <c r="I7" s="75"/>
      <c r="J7" s="77"/>
      <c r="K7" s="78"/>
      <c r="L7" s="78"/>
      <c r="M7" s="79"/>
      <c r="N7" s="75"/>
    </row>
    <row r="8" spans="2:14" s="36" customFormat="1" ht="43.2" x14ac:dyDescent="0.3">
      <c r="B8" s="84" t="s">
        <v>6</v>
      </c>
      <c r="C8" s="84"/>
      <c r="D8" s="37" t="s">
        <v>0</v>
      </c>
      <c r="E8" s="37" t="s">
        <v>11</v>
      </c>
      <c r="F8" s="37" t="s">
        <v>12</v>
      </c>
      <c r="G8" s="37" t="s">
        <v>23</v>
      </c>
      <c r="H8" s="38" t="s">
        <v>4</v>
      </c>
      <c r="I8" s="76"/>
      <c r="J8" s="65" t="s">
        <v>11</v>
      </c>
      <c r="K8" s="65" t="s">
        <v>12</v>
      </c>
      <c r="L8" s="65" t="s">
        <v>23</v>
      </c>
      <c r="M8" s="38" t="s">
        <v>4</v>
      </c>
      <c r="N8" s="76"/>
    </row>
    <row r="9" spans="2:14" s="35" customFormat="1" x14ac:dyDescent="0.3">
      <c r="B9" s="85">
        <f>D9/12</f>
        <v>1143.9441666666667</v>
      </c>
      <c r="C9" s="85"/>
      <c r="D9" s="64">
        <v>13727.33</v>
      </c>
      <c r="E9" s="39">
        <f>F9/12</f>
        <v>1143.9441666666667</v>
      </c>
      <c r="F9" s="39">
        <v>13727.33</v>
      </c>
      <c r="G9" s="39">
        <f>F9-D9</f>
        <v>0</v>
      </c>
      <c r="H9" s="40">
        <v>13727.33</v>
      </c>
      <c r="I9" s="41">
        <f>H9+D9</f>
        <v>27454.66</v>
      </c>
      <c r="J9" s="39">
        <f>K9/12</f>
        <v>1143.9441666666667</v>
      </c>
      <c r="K9" s="39">
        <v>13727.33</v>
      </c>
      <c r="L9" s="39">
        <f>K9-F9</f>
        <v>0</v>
      </c>
      <c r="M9" s="40">
        <v>13727.33</v>
      </c>
      <c r="N9" s="41">
        <f>M9+I9</f>
        <v>41181.99</v>
      </c>
    </row>
    <row r="10" spans="2:14" s="35" customFormat="1" x14ac:dyDescent="0.3">
      <c r="B10" s="72" t="s">
        <v>13</v>
      </c>
      <c r="C10" s="73"/>
      <c r="D10" s="81" t="s">
        <v>28</v>
      </c>
      <c r="E10" s="72" t="s">
        <v>13</v>
      </c>
      <c r="F10" s="73"/>
      <c r="G10" s="42"/>
      <c r="H10" s="43"/>
      <c r="I10" s="43"/>
      <c r="J10" s="72" t="s">
        <v>13</v>
      </c>
      <c r="K10" s="73"/>
      <c r="L10" s="42"/>
      <c r="M10" s="43"/>
      <c r="N10" s="43"/>
    </row>
    <row r="11" spans="2:14" s="44" customFormat="1" x14ac:dyDescent="0.3">
      <c r="B11" s="46" t="s">
        <v>24</v>
      </c>
      <c r="C11" s="45" t="s">
        <v>25</v>
      </c>
      <c r="D11" s="82"/>
      <c r="E11" s="46" t="s">
        <v>24</v>
      </c>
      <c r="F11" s="47" t="s">
        <v>14</v>
      </c>
      <c r="G11" s="47" t="s">
        <v>25</v>
      </c>
      <c r="H11" s="48"/>
      <c r="I11" s="43"/>
      <c r="J11" s="46" t="s">
        <v>24</v>
      </c>
      <c r="K11" s="47" t="s">
        <v>14</v>
      </c>
      <c r="L11" s="47" t="s">
        <v>25</v>
      </c>
      <c r="M11" s="48"/>
      <c r="N11" s="43"/>
    </row>
    <row r="12" spans="2:14" s="35" customFormat="1" x14ac:dyDescent="0.3">
      <c r="B12" s="49" t="s">
        <v>36</v>
      </c>
      <c r="C12" s="50">
        <f>D9/12</f>
        <v>1143.9441666666667</v>
      </c>
      <c r="D12" s="82"/>
      <c r="E12" s="49" t="s">
        <v>48</v>
      </c>
      <c r="F12" s="52">
        <f>(G9/365)*217</f>
        <v>0</v>
      </c>
      <c r="G12" s="52">
        <f>F12+C12</f>
        <v>1143.9441666666667</v>
      </c>
      <c r="H12" s="53"/>
      <c r="I12" s="43"/>
      <c r="J12" s="49" t="s">
        <v>48</v>
      </c>
      <c r="K12" s="52">
        <f>(L9/365)*217</f>
        <v>0</v>
      </c>
      <c r="L12" s="52">
        <f>K12+H12</f>
        <v>0</v>
      </c>
      <c r="M12" s="53"/>
      <c r="N12" s="43"/>
    </row>
    <row r="13" spans="2:14" s="35" customFormat="1" x14ac:dyDescent="0.3">
      <c r="B13" s="49" t="s">
        <v>37</v>
      </c>
      <c r="C13" s="50">
        <v>1143.9441666666667</v>
      </c>
      <c r="D13" s="82"/>
      <c r="E13" s="51" t="s">
        <v>49</v>
      </c>
      <c r="F13" s="52"/>
      <c r="G13" s="52">
        <f t="shared" ref="G13:G23" si="0">F13+C13</f>
        <v>1143.9441666666667</v>
      </c>
      <c r="H13" s="60"/>
      <c r="I13" s="43"/>
      <c r="J13" s="51" t="s">
        <v>49</v>
      </c>
      <c r="K13" s="52"/>
      <c r="L13" s="52">
        <f t="shared" ref="L13:L23" si="1">K13+H13</f>
        <v>0</v>
      </c>
      <c r="M13" s="60"/>
      <c r="N13" s="43"/>
    </row>
    <row r="14" spans="2:14" s="35" customFormat="1" x14ac:dyDescent="0.3">
      <c r="B14" s="49" t="s">
        <v>38</v>
      </c>
      <c r="C14" s="50">
        <v>1143.9441666666667</v>
      </c>
      <c r="D14" s="82"/>
      <c r="E14" s="51" t="s">
        <v>50</v>
      </c>
      <c r="F14" s="52"/>
      <c r="G14" s="52">
        <f t="shared" si="0"/>
        <v>1143.9441666666667</v>
      </c>
      <c r="H14" s="60"/>
      <c r="I14" s="43"/>
      <c r="J14" s="51" t="s">
        <v>50</v>
      </c>
      <c r="K14" s="52"/>
      <c r="L14" s="52">
        <f t="shared" si="1"/>
        <v>0</v>
      </c>
      <c r="M14" s="60"/>
      <c r="N14" s="43"/>
    </row>
    <row r="15" spans="2:14" s="35" customFormat="1" x14ac:dyDescent="0.3">
      <c r="B15" s="49" t="s">
        <v>39</v>
      </c>
      <c r="C15" s="50">
        <v>1143.9441666666667</v>
      </c>
      <c r="D15" s="82"/>
      <c r="E15" s="51" t="s">
        <v>51</v>
      </c>
      <c r="F15" s="52"/>
      <c r="G15" s="52">
        <f t="shared" si="0"/>
        <v>1143.9441666666667</v>
      </c>
      <c r="H15" s="53"/>
      <c r="I15" s="43"/>
      <c r="J15" s="51" t="s">
        <v>51</v>
      </c>
      <c r="K15" s="52"/>
      <c r="L15" s="52">
        <f t="shared" si="1"/>
        <v>0</v>
      </c>
      <c r="M15" s="53"/>
      <c r="N15" s="43"/>
    </row>
    <row r="16" spans="2:14" s="35" customFormat="1" x14ac:dyDescent="0.3">
      <c r="B16" s="49" t="s">
        <v>40</v>
      </c>
      <c r="C16" s="50">
        <v>1143.9441666666667</v>
      </c>
      <c r="D16" s="82"/>
      <c r="E16" s="51" t="s">
        <v>52</v>
      </c>
      <c r="F16" s="52"/>
      <c r="G16" s="52">
        <f t="shared" si="0"/>
        <v>1143.9441666666667</v>
      </c>
      <c r="H16" s="53"/>
      <c r="I16" s="43"/>
      <c r="J16" s="51" t="s">
        <v>52</v>
      </c>
      <c r="K16" s="52"/>
      <c r="L16" s="52">
        <f t="shared" si="1"/>
        <v>0</v>
      </c>
      <c r="M16" s="53"/>
      <c r="N16" s="43"/>
    </row>
    <row r="17" spans="2:14" s="35" customFormat="1" x14ac:dyDescent="0.3">
      <c r="B17" s="49" t="s">
        <v>41</v>
      </c>
      <c r="C17" s="50">
        <v>1143.9441666666667</v>
      </c>
      <c r="D17" s="82"/>
      <c r="E17" s="51" t="s">
        <v>53</v>
      </c>
      <c r="F17" s="52"/>
      <c r="G17" s="52">
        <f t="shared" si="0"/>
        <v>1143.9441666666667</v>
      </c>
      <c r="H17" s="53"/>
      <c r="I17" s="43"/>
      <c r="J17" s="51" t="s">
        <v>53</v>
      </c>
      <c r="K17" s="52"/>
      <c r="L17" s="52">
        <f t="shared" si="1"/>
        <v>0</v>
      </c>
      <c r="M17" s="53"/>
      <c r="N17" s="43"/>
    </row>
    <row r="18" spans="2:14" s="35" customFormat="1" x14ac:dyDescent="0.3">
      <c r="B18" s="49" t="s">
        <v>42</v>
      </c>
      <c r="C18" s="50">
        <v>1143.9441666666667</v>
      </c>
      <c r="D18" s="82"/>
      <c r="E18" s="51" t="s">
        <v>54</v>
      </c>
      <c r="F18" s="52"/>
      <c r="G18" s="52">
        <f t="shared" si="0"/>
        <v>1143.9441666666667</v>
      </c>
      <c r="H18" s="53"/>
      <c r="I18" s="43"/>
      <c r="J18" s="51" t="s">
        <v>54</v>
      </c>
      <c r="K18" s="52"/>
      <c r="L18" s="52">
        <f t="shared" si="1"/>
        <v>0</v>
      </c>
      <c r="M18" s="53"/>
      <c r="N18" s="43"/>
    </row>
    <row r="19" spans="2:14" s="35" customFormat="1" x14ac:dyDescent="0.3">
      <c r="B19" s="49" t="s">
        <v>43</v>
      </c>
      <c r="C19" s="50">
        <v>1143.9441666666667</v>
      </c>
      <c r="D19" s="82"/>
      <c r="E19" s="51" t="s">
        <v>55</v>
      </c>
      <c r="F19" s="52"/>
      <c r="G19" s="52">
        <f t="shared" si="0"/>
        <v>1143.9441666666667</v>
      </c>
      <c r="H19" s="53"/>
      <c r="I19" s="43"/>
      <c r="J19" s="51" t="s">
        <v>55</v>
      </c>
      <c r="K19" s="52"/>
      <c r="L19" s="52">
        <f t="shared" si="1"/>
        <v>0</v>
      </c>
      <c r="M19" s="53"/>
      <c r="N19" s="43"/>
    </row>
    <row r="20" spans="2:14" s="35" customFormat="1" x14ac:dyDescent="0.3">
      <c r="B20" s="49" t="s">
        <v>44</v>
      </c>
      <c r="C20" s="50">
        <v>1143.9441666666667</v>
      </c>
      <c r="D20" s="82"/>
      <c r="E20" s="51" t="s">
        <v>56</v>
      </c>
      <c r="F20" s="52"/>
      <c r="G20" s="52">
        <f t="shared" si="0"/>
        <v>1143.9441666666667</v>
      </c>
      <c r="H20" s="53"/>
      <c r="I20" s="43"/>
      <c r="J20" s="51" t="s">
        <v>56</v>
      </c>
      <c r="K20" s="52"/>
      <c r="L20" s="52">
        <f t="shared" si="1"/>
        <v>0</v>
      </c>
      <c r="M20" s="53"/>
      <c r="N20" s="43"/>
    </row>
    <row r="21" spans="2:14" s="35" customFormat="1" x14ac:dyDescent="0.3">
      <c r="B21" s="49" t="s">
        <v>45</v>
      </c>
      <c r="C21" s="50">
        <v>1143.9441666666667</v>
      </c>
      <c r="D21" s="82"/>
      <c r="E21" s="51" t="s">
        <v>57</v>
      </c>
      <c r="F21" s="52"/>
      <c r="G21" s="52">
        <f t="shared" si="0"/>
        <v>1143.9441666666667</v>
      </c>
      <c r="H21" s="53"/>
      <c r="I21" s="43"/>
      <c r="J21" s="51" t="s">
        <v>57</v>
      </c>
      <c r="K21" s="52"/>
      <c r="L21" s="52">
        <f t="shared" si="1"/>
        <v>0</v>
      </c>
      <c r="M21" s="53"/>
      <c r="N21" s="43"/>
    </row>
    <row r="22" spans="2:14" s="35" customFormat="1" x14ac:dyDescent="0.3">
      <c r="B22" s="49" t="s">
        <v>46</v>
      </c>
      <c r="C22" s="50">
        <v>1143.9441666666667</v>
      </c>
      <c r="D22" s="82"/>
      <c r="E22" s="51" t="s">
        <v>58</v>
      </c>
      <c r="F22" s="52"/>
      <c r="G22" s="52">
        <f t="shared" si="0"/>
        <v>1143.9441666666667</v>
      </c>
      <c r="H22" s="53"/>
      <c r="I22" s="43"/>
      <c r="J22" s="51" t="s">
        <v>58</v>
      </c>
      <c r="K22" s="52"/>
      <c r="L22" s="52">
        <f t="shared" si="1"/>
        <v>0</v>
      </c>
      <c r="M22" s="53"/>
      <c r="N22" s="43"/>
    </row>
    <row r="23" spans="2:14" s="35" customFormat="1" x14ac:dyDescent="0.3">
      <c r="B23" s="49" t="s">
        <v>47</v>
      </c>
      <c r="C23" s="50">
        <v>1143.9441666666667</v>
      </c>
      <c r="D23" s="83"/>
      <c r="E23" s="51" t="s">
        <v>59</v>
      </c>
      <c r="F23" s="52"/>
      <c r="G23" s="52">
        <f t="shared" si="0"/>
        <v>1143.9441666666667</v>
      </c>
      <c r="H23" s="53"/>
      <c r="I23" s="43"/>
      <c r="J23" s="51" t="s">
        <v>59</v>
      </c>
      <c r="K23" s="52"/>
      <c r="L23" s="52">
        <f t="shared" si="1"/>
        <v>0</v>
      </c>
      <c r="M23" s="53"/>
      <c r="N23" s="43"/>
    </row>
    <row r="24" spans="2:14" s="35" customFormat="1" x14ac:dyDescent="0.3">
      <c r="I24" s="43"/>
    </row>
    <row r="25" spans="2:14" x14ac:dyDescent="0.3">
      <c r="I25" s="43"/>
    </row>
    <row r="26" spans="2:14" x14ac:dyDescent="0.3">
      <c r="I26" s="43"/>
    </row>
  </sheetData>
  <mergeCells count="17">
    <mergeCell ref="J5:M5"/>
    <mergeCell ref="N5:N8"/>
    <mergeCell ref="J6:M6"/>
    <mergeCell ref="J7:M7"/>
    <mergeCell ref="J10:K10"/>
    <mergeCell ref="B10:C10"/>
    <mergeCell ref="B6:D6"/>
    <mergeCell ref="B7:D7"/>
    <mergeCell ref="B5:D5"/>
    <mergeCell ref="D10:D23"/>
    <mergeCell ref="B8:C8"/>
    <mergeCell ref="B9:C9"/>
    <mergeCell ref="E10:F10"/>
    <mergeCell ref="I5:I8"/>
    <mergeCell ref="E5:H5"/>
    <mergeCell ref="E7:H7"/>
    <mergeCell ref="E6:H6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2021-04-23T14:44:57Z</dcterms:modified>
</cp:coreProperties>
</file>