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evin Carvalho\Desktop\Trabalho\SUAP e Pasta Interna\CONTRATO Nº 18.2019.RER.CLR - PRIME - CONSELHEIRO LAFAIETE\"/>
    </mc:Choice>
  </mc:AlternateContent>
  <xr:revisionPtr revIDLastSave="0" documentId="13_ncr:1_{B2B571FF-12E6-40D2-8390-1905A8C5C4AB}" xr6:coauthVersionLast="46" xr6:coauthVersionMax="46" xr10:uidLastSave="{00000000-0000-0000-0000-000000000000}"/>
  <bookViews>
    <workbookView xWindow="-108" yWindow="-108" windowWidth="23256" windowHeight="12576" activeTab="2" xr2:uid="{00000000-000D-0000-FFFF-FFFF00000000}"/>
  </bookViews>
  <sheets>
    <sheet name="Resumo do Contrato" sheetId="2" r:id="rId1"/>
    <sheet name="Resumo por item" sheetId="4" r:id="rId2"/>
    <sheet name="Cronograma" sheetId="3" r:id="rId3"/>
  </sheet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9" i="3" l="1"/>
  <c r="K12" i="3"/>
  <c r="L23" i="3"/>
  <c r="L22" i="3"/>
  <c r="L21" i="3"/>
  <c r="L20" i="3"/>
  <c r="L19" i="3"/>
  <c r="L18" i="3"/>
  <c r="L17" i="3"/>
  <c r="L16" i="3"/>
  <c r="L15" i="3"/>
  <c r="L14" i="3"/>
  <c r="L13" i="3"/>
  <c r="N9" i="3"/>
  <c r="L12" i="3"/>
  <c r="G13" i="3"/>
  <c r="G16" i="3" s="1"/>
  <c r="G19" i="3" s="1"/>
  <c r="G22" i="3" s="1"/>
  <c r="G14" i="3"/>
  <c r="G17" i="3" s="1"/>
  <c r="G20" i="3" s="1"/>
  <c r="G23" i="3" s="1"/>
  <c r="G15" i="3"/>
  <c r="G18" i="3" s="1"/>
  <c r="G21" i="3" s="1"/>
  <c r="C13" i="3"/>
  <c r="C14" i="3"/>
  <c r="C15" i="3"/>
  <c r="C16" i="3"/>
  <c r="C17" i="3"/>
  <c r="C18" i="3"/>
  <c r="C19" i="3"/>
  <c r="C20" i="3"/>
  <c r="C21" i="3"/>
  <c r="C22" i="3"/>
  <c r="C23" i="3"/>
  <c r="C12" i="3"/>
  <c r="F3" i="3" l="1"/>
  <c r="G9" i="3"/>
  <c r="F12" i="3" s="1"/>
  <c r="G12" i="3" s="1"/>
  <c r="I9" i="3"/>
  <c r="G4" i="4" l="1"/>
  <c r="B2" i="4"/>
  <c r="G6" i="4"/>
  <c r="G5" i="4"/>
  <c r="G7" i="4" l="1"/>
  <c r="E28" i="2" l="1"/>
  <c r="B6" i="3" l="1"/>
  <c r="B5" i="3"/>
  <c r="G28" i="2"/>
  <c r="F28" i="2"/>
</calcChain>
</file>

<file path=xl/sharedStrings.xml><?xml version="1.0" encoding="utf-8"?>
<sst xmlns="http://schemas.openxmlformats.org/spreadsheetml/2006/main" count="106" uniqueCount="83">
  <si>
    <t>Valor Global</t>
  </si>
  <si>
    <t>Acréscimos %</t>
  </si>
  <si>
    <t>Supressões %</t>
  </si>
  <si>
    <t>SEI Nº</t>
  </si>
  <si>
    <t>Valor do Termo</t>
  </si>
  <si>
    <t>Valor Acumulado</t>
  </si>
  <si>
    <t>Valor Mensal</t>
  </si>
  <si>
    <t>Tipo de alteração</t>
  </si>
  <si>
    <t>Prazo</t>
  </si>
  <si>
    <t>Prorrogação</t>
  </si>
  <si>
    <t>Valor Total</t>
  </si>
  <si>
    <t>Novo valor Mensal</t>
  </si>
  <si>
    <t>Novo valor Anual</t>
  </si>
  <si>
    <t>Cronograma das parcelas</t>
  </si>
  <si>
    <t>Diferença</t>
  </si>
  <si>
    <t>ITEM</t>
  </si>
  <si>
    <t>TOTAL</t>
  </si>
  <si>
    <t>DESCRIÇÃO REITORIA</t>
  </si>
  <si>
    <t>UNID</t>
  </si>
  <si>
    <t>QUANT</t>
  </si>
  <si>
    <t>VALOR UNITÁRIO</t>
  </si>
  <si>
    <t>VALOR GLOBAL</t>
  </si>
  <si>
    <t>Verba</t>
  </si>
  <si>
    <t>Diferença Global</t>
  </si>
  <si>
    <t>Parcela nº</t>
  </si>
  <si>
    <t>Valor Parcela</t>
  </si>
  <si>
    <t>20/05/2019 a 19/05/2020</t>
  </si>
  <si>
    <t>23809.000231/2019-31</t>
  </si>
  <si>
    <t>Valor inicial do Contrato - 10/05/2019</t>
  </si>
  <si>
    <t>Designação de fiscais</t>
  </si>
  <si>
    <t>-</t>
  </si>
  <si>
    <t>23208.002396/2019-17</t>
  </si>
  <si>
    <t>Portaria 628/2019 - 28/05/2019</t>
  </si>
  <si>
    <t>20/05/2020 a 19/05/2021</t>
  </si>
  <si>
    <t>23809.000074/2020-06</t>
  </si>
  <si>
    <t>Aditivo 01/2020 - 04/03/2020</t>
  </si>
  <si>
    <t>Serviço de manutenção</t>
  </si>
  <si>
    <t>Horas</t>
  </si>
  <si>
    <t>Peças e acessórios</t>
  </si>
  <si>
    <t>Valor total</t>
  </si>
  <si>
    <t>Taxa de administração</t>
  </si>
  <si>
    <t>CONTRATO 18/2019/RER/CLR</t>
  </si>
  <si>
    <t>ADITIVO 01/2020 - PRORROGAÇÃO</t>
  </si>
  <si>
    <t>1ª</t>
  </si>
  <si>
    <t>2ª</t>
  </si>
  <si>
    <t>3ª</t>
  </si>
  <si>
    <t>4ª</t>
  </si>
  <si>
    <t>5ª</t>
  </si>
  <si>
    <t>6ª</t>
  </si>
  <si>
    <t>7ª</t>
  </si>
  <si>
    <t>8ª</t>
  </si>
  <si>
    <t>9ª</t>
  </si>
  <si>
    <t>10ª</t>
  </si>
  <si>
    <t>11ª</t>
  </si>
  <si>
    <t>12ª</t>
  </si>
  <si>
    <t>13ª</t>
  </si>
  <si>
    <t>14ª</t>
  </si>
  <si>
    <t>15ª</t>
  </si>
  <si>
    <t>16ª</t>
  </si>
  <si>
    <t>17ª</t>
  </si>
  <si>
    <t>18ª</t>
  </si>
  <si>
    <t>19ª</t>
  </si>
  <si>
    <t>20ª</t>
  </si>
  <si>
    <t>21ª</t>
  </si>
  <si>
    <t>22ª</t>
  </si>
  <si>
    <t>23ª</t>
  </si>
  <si>
    <t>24ª</t>
  </si>
  <si>
    <t>Aditivo 02/2021 - 16/03/2021</t>
  </si>
  <si>
    <t>20/05/2021 a 19/05/2022</t>
  </si>
  <si>
    <t>23809.000137/2021-05</t>
  </si>
  <si>
    <t>ADITIVO 02/2020 - PRORROGAÇÃO</t>
  </si>
  <si>
    <t>25ª</t>
  </si>
  <si>
    <t>26ª</t>
  </si>
  <si>
    <t>27ª</t>
  </si>
  <si>
    <t>28ª</t>
  </si>
  <si>
    <t>29ª</t>
  </si>
  <si>
    <t>30ª</t>
  </si>
  <si>
    <t>31ª</t>
  </si>
  <si>
    <t>32ª</t>
  </si>
  <si>
    <t>33ª</t>
  </si>
  <si>
    <t>34ª</t>
  </si>
  <si>
    <t>35ª</t>
  </si>
  <si>
    <t>36ª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</si>
</sst>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R$&quot;* #,##0.00_-;\-&quot;R$&quot;* #,##0.00_-;_-&quot;R$&quot;* &quot;-&quot;??_-;_-@_-"/>
    <numFmt numFmtId="43" formatCode="_-* #,##0.00_-;\-* #,##0.00_-;_-* &quot;-&quot;??_-;_-@_-"/>
    <numFmt numFmtId="164" formatCode="_-&quot;R$&quot;\ * #,##0.00_-;\-&quot;R$&quot;\ * #,##0.00_-;_-&quot;R$&quot;\ * &quot;-&quot;??_-;_-@_-"/>
    <numFmt numFmtId="165" formatCode="0.000"/>
    <numFmt numFmtId="166" formatCode="dd/mm/yy;@"/>
    <numFmt numFmtId="167" formatCode="&quot;R$&quot;#,##0.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6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/>
    <xf numFmtId="0" fontId="3" fillId="0" borderId="0" xfId="0" applyFont="1" applyBorder="1"/>
    <xf numFmtId="164" fontId="3" fillId="0" borderId="0" xfId="1" applyFont="1" applyBorder="1"/>
    <xf numFmtId="165" fontId="3" fillId="0" borderId="0" xfId="0" applyNumberFormat="1" applyFont="1" applyBorder="1"/>
    <xf numFmtId="164" fontId="3" fillId="0" borderId="0" xfId="0" applyNumberFormat="1" applyFont="1" applyBorder="1"/>
    <xf numFmtId="164" fontId="3" fillId="0" borderId="0" xfId="1" applyFont="1"/>
    <xf numFmtId="164" fontId="4" fillId="0" borderId="0" xfId="1" applyFont="1"/>
    <xf numFmtId="164" fontId="2" fillId="0" borderId="0" xfId="1" applyFont="1"/>
    <xf numFmtId="44" fontId="3" fillId="0" borderId="0" xfId="0" applyNumberFormat="1" applyFont="1" applyBorder="1"/>
    <xf numFmtId="44" fontId="3" fillId="0" borderId="0" xfId="0" applyNumberFormat="1" applyFont="1"/>
    <xf numFmtId="0" fontId="3" fillId="0" borderId="0" xfId="0" applyNumberFormat="1" applyFont="1"/>
    <xf numFmtId="10" fontId="3" fillId="0" borderId="0" xfId="2" applyNumberFormat="1" applyFont="1"/>
    <xf numFmtId="44" fontId="4" fillId="0" borderId="0" xfId="0" applyNumberFormat="1" applyFont="1"/>
    <xf numFmtId="0" fontId="5" fillId="3" borderId="1" xfId="0" applyFont="1" applyFill="1" applyBorder="1" applyAlignment="1">
      <alignment horizontal="left" vertical="center"/>
    </xf>
    <xf numFmtId="164" fontId="3" fillId="0" borderId="1" xfId="1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164" fontId="3" fillId="0" borderId="1" xfId="1" applyFont="1" applyBorder="1" applyAlignment="1">
      <alignment vertical="center"/>
    </xf>
    <xf numFmtId="10" fontId="4" fillId="0" borderId="1" xfId="2" applyNumberFormat="1" applyFont="1" applyBorder="1" applyAlignment="1">
      <alignment horizontal="center" vertical="center"/>
    </xf>
    <xf numFmtId="10" fontId="2" fillId="0" borderId="1" xfId="2" applyNumberFormat="1" applyFont="1" applyBorder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14" fontId="3" fillId="0" borderId="1" xfId="0" applyNumberFormat="1" applyFont="1" applyBorder="1" applyAlignment="1">
      <alignment vertical="center"/>
    </xf>
    <xf numFmtId="14" fontId="3" fillId="0" borderId="1" xfId="0" applyNumberFormat="1" applyFont="1" applyBorder="1" applyAlignment="1">
      <alignment vertical="center" wrapText="1"/>
    </xf>
    <xf numFmtId="0" fontId="3" fillId="2" borderId="1" xfId="0" applyFont="1" applyFill="1" applyBorder="1" applyAlignment="1">
      <alignment vertical="center"/>
    </xf>
    <xf numFmtId="164" fontId="3" fillId="2" borderId="1" xfId="1" applyNumberFormat="1" applyFont="1" applyFill="1" applyBorder="1" applyAlignment="1">
      <alignment vertical="center"/>
    </xf>
    <xf numFmtId="10" fontId="4" fillId="2" borderId="1" xfId="2" applyNumberFormat="1" applyFont="1" applyFill="1" applyBorder="1" applyAlignment="1">
      <alignment horizontal="center" vertical="center"/>
    </xf>
    <xf numFmtId="10" fontId="2" fillId="2" borderId="1" xfId="1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0" fillId="0" borderId="0" xfId="0" applyFill="1" applyBorder="1"/>
    <xf numFmtId="164" fontId="0" fillId="0" borderId="0" xfId="1" applyFont="1" applyFill="1" applyBorder="1"/>
    <xf numFmtId="0" fontId="0" fillId="0" borderId="0" xfId="0" applyBorder="1"/>
    <xf numFmtId="0" fontId="0" fillId="0" borderId="0" xfId="0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164" fontId="0" fillId="0" borderId="1" xfId="1" applyFont="1" applyBorder="1"/>
    <xf numFmtId="44" fontId="0" fillId="6" borderId="1" xfId="0" applyNumberFormat="1" applyFill="1" applyBorder="1"/>
    <xf numFmtId="164" fontId="0" fillId="4" borderId="0" xfId="1" applyNumberFormat="1" applyFont="1" applyFill="1" applyBorder="1"/>
    <xf numFmtId="0" fontId="10" fillId="7" borderId="1" xfId="0" applyFont="1" applyFill="1" applyBorder="1" applyAlignment="1">
      <alignment horizontal="center"/>
    </xf>
    <xf numFmtId="164" fontId="0" fillId="0" borderId="0" xfId="0" applyNumberFormat="1" applyBorder="1" applyAlignment="1"/>
    <xf numFmtId="164" fontId="0" fillId="0" borderId="0" xfId="1" applyFont="1" applyBorder="1"/>
    <xf numFmtId="164" fontId="9" fillId="0" borderId="1" xfId="1" applyFont="1" applyFill="1" applyBorder="1" applyAlignment="1">
      <alignment horizontal="center" vertical="center" wrapText="1"/>
    </xf>
    <xf numFmtId="164" fontId="9" fillId="0" borderId="1" xfId="1" applyFont="1" applyBorder="1" applyAlignment="1">
      <alignment horizontal="center" vertical="center"/>
    </xf>
    <xf numFmtId="164" fontId="9" fillId="0" borderId="1" xfId="1" applyFont="1" applyBorder="1" applyAlignment="1">
      <alignment horizontal="center" vertical="center" wrapText="1"/>
    </xf>
    <xf numFmtId="164" fontId="9" fillId="0" borderId="0" xfId="1" applyFont="1" applyBorder="1" applyAlignment="1">
      <alignment horizontal="center" vertical="center" wrapText="1"/>
    </xf>
    <xf numFmtId="164" fontId="0" fillId="0" borderId="1" xfId="1" applyFont="1" applyFill="1" applyBorder="1" applyAlignment="1">
      <alignment horizontal="center" vertical="center"/>
    </xf>
    <xf numFmtId="164" fontId="0" fillId="0" borderId="1" xfId="1" applyFont="1" applyFill="1" applyBorder="1"/>
    <xf numFmtId="164" fontId="0" fillId="0" borderId="1" xfId="1" applyFont="1" applyBorder="1" applyAlignment="1">
      <alignment horizontal="center" vertical="center"/>
    </xf>
    <xf numFmtId="44" fontId="0" fillId="0" borderId="1" xfId="0" applyNumberFormat="1" applyBorder="1"/>
    <xf numFmtId="44" fontId="0" fillId="0" borderId="0" xfId="0" applyNumberFormat="1" applyBorder="1"/>
    <xf numFmtId="43" fontId="0" fillId="0" borderId="0" xfId="0" applyNumberFormat="1"/>
    <xf numFmtId="0" fontId="9" fillId="0" borderId="1" xfId="0" applyFont="1" applyBorder="1" applyAlignment="1">
      <alignment horizontal="center"/>
    </xf>
    <xf numFmtId="0" fontId="0" fillId="0" borderId="1" xfId="0" applyBorder="1"/>
    <xf numFmtId="43" fontId="0" fillId="0" borderId="1" xfId="0" applyNumberFormat="1" applyBorder="1"/>
    <xf numFmtId="43" fontId="9" fillId="0" borderId="1" xfId="0" applyNumberFormat="1" applyFont="1" applyBorder="1"/>
    <xf numFmtId="14" fontId="5" fillId="3" borderId="1" xfId="0" applyNumberFormat="1" applyFont="1" applyFill="1" applyBorder="1" applyAlignment="1">
      <alignment vertical="center"/>
    </xf>
    <xf numFmtId="14" fontId="0" fillId="0" borderId="0" xfId="0" applyNumberFormat="1" applyBorder="1"/>
    <xf numFmtId="166" fontId="0" fillId="0" borderId="0" xfId="0" applyNumberFormat="1" applyFill="1" applyBorder="1"/>
    <xf numFmtId="166" fontId="0" fillId="0" borderId="0" xfId="1" applyNumberFormat="1" applyFont="1" applyFill="1" applyBorder="1"/>
    <xf numFmtId="0" fontId="0" fillId="0" borderId="0" xfId="0" applyNumberFormat="1" applyBorder="1"/>
    <xf numFmtId="0" fontId="9" fillId="0" borderId="1" xfId="0" applyFont="1" applyBorder="1" applyAlignment="1">
      <alignment horizontal="center" vertical="center" wrapText="1"/>
    </xf>
    <xf numFmtId="164" fontId="0" fillId="0" borderId="1" xfId="1" applyFont="1" applyBorder="1" applyAlignment="1">
      <alignment vertical="center"/>
    </xf>
    <xf numFmtId="0" fontId="3" fillId="0" borderId="0" xfId="0" applyFont="1" applyBorder="1" applyAlignment="1">
      <alignment horizontal="center"/>
    </xf>
    <xf numFmtId="0" fontId="5" fillId="2" borderId="2" xfId="0" applyFont="1" applyFill="1" applyBorder="1" applyAlignment="1">
      <alignment horizontal="right" vertical="center"/>
    </xf>
    <xf numFmtId="0" fontId="5" fillId="2" borderId="3" xfId="0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right" vertical="center"/>
    </xf>
    <xf numFmtId="0" fontId="9" fillId="2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10" fillId="7" borderId="2" xfId="0" applyFont="1" applyFill="1" applyBorder="1" applyAlignment="1">
      <alignment horizontal="center"/>
    </xf>
    <xf numFmtId="0" fontId="10" fillId="7" borderId="4" xfId="0" applyFont="1" applyFill="1" applyBorder="1" applyAlignment="1">
      <alignment horizontal="center"/>
    </xf>
    <xf numFmtId="14" fontId="9" fillId="2" borderId="1" xfId="0" applyNumberFormat="1" applyFont="1" applyFill="1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167" fontId="0" fillId="0" borderId="1" xfId="0" applyNumberFormat="1" applyFont="1" applyBorder="1" applyAlignment="1">
      <alignment horizontal="center" vertical="center" wrapText="1"/>
    </xf>
    <xf numFmtId="164" fontId="9" fillId="4" borderId="5" xfId="1" applyFont="1" applyFill="1" applyBorder="1" applyAlignment="1">
      <alignment horizontal="center" vertical="center" wrapText="1"/>
    </xf>
    <xf numFmtId="164" fontId="9" fillId="4" borderId="6" xfId="1" applyFont="1" applyFill="1" applyBorder="1" applyAlignment="1">
      <alignment horizontal="center" vertical="center" wrapText="1"/>
    </xf>
    <xf numFmtId="164" fontId="9" fillId="4" borderId="7" xfId="1" applyFont="1" applyFill="1" applyBorder="1" applyAlignment="1">
      <alignment horizontal="center" vertical="center" wrapText="1"/>
    </xf>
    <xf numFmtId="0" fontId="9" fillId="5" borderId="2" xfId="0" applyFont="1" applyFill="1" applyBorder="1" applyAlignment="1">
      <alignment horizontal="center"/>
    </xf>
    <xf numFmtId="0" fontId="9" fillId="5" borderId="3" xfId="0" applyFont="1" applyFill="1" applyBorder="1" applyAlignment="1">
      <alignment horizontal="center"/>
    </xf>
    <xf numFmtId="0" fontId="9" fillId="5" borderId="4" xfId="0" applyFont="1" applyFill="1" applyBorder="1" applyAlignment="1">
      <alignment horizontal="center"/>
    </xf>
  </cellXfs>
  <cellStyles count="3">
    <cellStyle name="Moeda" xfId="1" builtinId="4"/>
    <cellStyle name="Normal" xfId="0" builtinId="0"/>
    <cellStyle name="Porcentagem" xfId="2" builtinId="5"/>
  </cellStyles>
  <dxfs count="10"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J34"/>
  <sheetViews>
    <sheetView showGridLines="0" workbookViewId="0">
      <selection activeCell="H14" sqref="H14"/>
    </sheetView>
  </sheetViews>
  <sheetFormatPr defaultColWidth="9.109375" defaultRowHeight="14.4" x14ac:dyDescent="0.3"/>
  <cols>
    <col min="1" max="1" width="3.88671875" style="1" customWidth="1"/>
    <col min="2" max="2" width="37.6640625" style="1" bestFit="1" customWidth="1"/>
    <col min="3" max="3" width="26.6640625" style="1" customWidth="1"/>
    <col min="4" max="4" width="24.5546875" style="1" bestFit="1" customWidth="1"/>
    <col min="5" max="5" width="21" style="1" customWidth="1"/>
    <col min="6" max="6" width="14.33203125" style="2" bestFit="1" customWidth="1"/>
    <col min="7" max="7" width="14.109375" style="3" bestFit="1" customWidth="1"/>
    <col min="8" max="8" width="20.44140625" style="1" bestFit="1" customWidth="1"/>
    <col min="9" max="9" width="17" style="4" bestFit="1" customWidth="1"/>
    <col min="10" max="10" width="13.6640625" style="4" bestFit="1" customWidth="1"/>
    <col min="11" max="11" width="9.109375" style="1"/>
    <col min="12" max="12" width="17" style="1" bestFit="1" customWidth="1"/>
    <col min="13" max="16384" width="9.109375" style="1"/>
  </cols>
  <sheetData>
    <row r="3" spans="2:10" ht="15.6" x14ac:dyDescent="0.3">
      <c r="B3" s="32" t="s">
        <v>41</v>
      </c>
      <c r="C3" s="29" t="s">
        <v>7</v>
      </c>
      <c r="D3" s="29" t="s">
        <v>8</v>
      </c>
      <c r="E3" s="29" t="s">
        <v>0</v>
      </c>
      <c r="F3" s="30" t="s">
        <v>1</v>
      </c>
      <c r="G3" s="31" t="s">
        <v>2</v>
      </c>
      <c r="H3" s="29" t="s">
        <v>3</v>
      </c>
      <c r="I3" s="66"/>
      <c r="J3" s="66"/>
    </row>
    <row r="4" spans="2:10" x14ac:dyDescent="0.3">
      <c r="B4" s="22" t="s">
        <v>28</v>
      </c>
      <c r="C4" s="19"/>
      <c r="D4" s="23" t="s">
        <v>26</v>
      </c>
      <c r="E4" s="19">
        <v>13589.09</v>
      </c>
      <c r="F4" s="20"/>
      <c r="G4" s="21"/>
      <c r="H4" s="23" t="s">
        <v>27</v>
      </c>
      <c r="I4" s="5"/>
    </row>
    <row r="5" spans="2:10" x14ac:dyDescent="0.3">
      <c r="B5" s="59" t="s">
        <v>32</v>
      </c>
      <c r="C5" s="19" t="s">
        <v>29</v>
      </c>
      <c r="D5" s="23" t="s">
        <v>30</v>
      </c>
      <c r="E5" s="19" t="s">
        <v>30</v>
      </c>
      <c r="F5" s="20" t="s">
        <v>30</v>
      </c>
      <c r="G5" s="21" t="s">
        <v>30</v>
      </c>
      <c r="H5" s="23" t="s">
        <v>31</v>
      </c>
      <c r="I5" s="5"/>
    </row>
    <row r="6" spans="2:10" x14ac:dyDescent="0.3">
      <c r="B6" s="59" t="s">
        <v>35</v>
      </c>
      <c r="C6" s="19" t="s">
        <v>9</v>
      </c>
      <c r="D6" s="23" t="s">
        <v>33</v>
      </c>
      <c r="E6" s="19" t="s">
        <v>30</v>
      </c>
      <c r="F6" s="20" t="s">
        <v>30</v>
      </c>
      <c r="G6" s="21" t="s">
        <v>30</v>
      </c>
      <c r="H6" s="23" t="s">
        <v>34</v>
      </c>
      <c r="I6" s="5"/>
    </row>
    <row r="7" spans="2:10" x14ac:dyDescent="0.3">
      <c r="B7" s="22" t="s">
        <v>67</v>
      </c>
      <c r="C7" s="19" t="s">
        <v>9</v>
      </c>
      <c r="D7" s="23" t="s">
        <v>68</v>
      </c>
      <c r="E7" s="19"/>
      <c r="F7" s="20"/>
      <c r="G7" s="21"/>
      <c r="H7" s="23" t="s">
        <v>69</v>
      </c>
      <c r="I7" s="5"/>
    </row>
    <row r="8" spans="2:10" x14ac:dyDescent="0.3">
      <c r="B8" s="22"/>
      <c r="C8" s="17"/>
      <c r="D8" s="18"/>
      <c r="E8" s="19"/>
      <c r="F8" s="20"/>
      <c r="G8" s="21"/>
      <c r="H8" s="18"/>
      <c r="I8" s="5"/>
    </row>
    <row r="9" spans="2:10" x14ac:dyDescent="0.3">
      <c r="B9" s="22"/>
      <c r="C9" s="17"/>
      <c r="D9" s="18"/>
      <c r="E9" s="19"/>
      <c r="F9" s="20"/>
      <c r="G9" s="21"/>
      <c r="H9" s="18"/>
      <c r="I9" s="5"/>
    </row>
    <row r="10" spans="2:10" x14ac:dyDescent="0.3">
      <c r="B10" s="22"/>
      <c r="C10" s="17"/>
      <c r="D10" s="18"/>
      <c r="E10" s="19"/>
      <c r="F10" s="20"/>
      <c r="G10" s="21"/>
      <c r="H10" s="18"/>
      <c r="I10" s="5"/>
    </row>
    <row r="11" spans="2:10" x14ac:dyDescent="0.3">
      <c r="B11" s="59"/>
      <c r="C11" s="17"/>
      <c r="D11" s="18"/>
      <c r="E11" s="19"/>
      <c r="F11" s="20"/>
      <c r="G11" s="21"/>
      <c r="H11" s="18"/>
      <c r="I11" s="5"/>
    </row>
    <row r="12" spans="2:10" x14ac:dyDescent="0.3">
      <c r="B12" s="22"/>
      <c r="C12" s="19"/>
      <c r="D12" s="18"/>
      <c r="E12" s="19"/>
      <c r="F12" s="20"/>
      <c r="G12" s="21"/>
      <c r="H12" s="18"/>
      <c r="I12" s="5"/>
    </row>
    <row r="13" spans="2:10" x14ac:dyDescent="0.3">
      <c r="B13" s="22"/>
      <c r="C13" s="19"/>
      <c r="D13" s="18"/>
      <c r="E13" s="19"/>
      <c r="F13" s="20"/>
      <c r="G13" s="21"/>
      <c r="H13" s="18"/>
      <c r="I13" s="5"/>
    </row>
    <row r="14" spans="2:10" x14ac:dyDescent="0.3">
      <c r="B14" s="22"/>
      <c r="C14" s="19"/>
      <c r="D14" s="18"/>
      <c r="E14" s="19"/>
      <c r="F14" s="20"/>
      <c r="G14" s="21"/>
      <c r="H14" s="18"/>
      <c r="I14" s="5"/>
    </row>
    <row r="15" spans="2:10" x14ac:dyDescent="0.3">
      <c r="B15" s="22"/>
      <c r="C15" s="19"/>
      <c r="D15" s="23"/>
      <c r="E15" s="19"/>
      <c r="F15" s="20"/>
      <c r="G15" s="21"/>
      <c r="H15" s="23"/>
      <c r="I15" s="5"/>
    </row>
    <row r="16" spans="2:10" x14ac:dyDescent="0.3">
      <c r="B16" s="22"/>
      <c r="C16" s="19"/>
      <c r="D16" s="23"/>
      <c r="E16" s="19"/>
      <c r="F16" s="20"/>
      <c r="G16" s="21"/>
      <c r="H16" s="24"/>
      <c r="I16" s="5"/>
    </row>
    <row r="17" spans="2:10" x14ac:dyDescent="0.3">
      <c r="B17" s="22"/>
      <c r="C17" s="19"/>
      <c r="D17" s="23"/>
      <c r="E17" s="19"/>
      <c r="F17" s="20"/>
      <c r="G17" s="21"/>
      <c r="H17" s="23"/>
      <c r="I17" s="5"/>
    </row>
    <row r="18" spans="2:10" x14ac:dyDescent="0.3">
      <c r="B18" s="22"/>
      <c r="C18" s="19"/>
      <c r="D18" s="18"/>
      <c r="E18" s="19"/>
      <c r="F18" s="20"/>
      <c r="G18" s="21"/>
      <c r="H18" s="18"/>
      <c r="I18" s="5"/>
    </row>
    <row r="19" spans="2:10" x14ac:dyDescent="0.3">
      <c r="B19" s="22"/>
      <c r="C19" s="19"/>
      <c r="D19" s="18"/>
      <c r="E19" s="19"/>
      <c r="F19" s="20"/>
      <c r="G19" s="21"/>
      <c r="H19" s="18"/>
      <c r="I19" s="5"/>
    </row>
    <row r="20" spans="2:10" x14ac:dyDescent="0.3">
      <c r="B20" s="22"/>
      <c r="C20" s="19"/>
      <c r="D20" s="18"/>
      <c r="E20" s="19"/>
      <c r="F20" s="20"/>
      <c r="G20" s="21"/>
      <c r="H20" s="18"/>
      <c r="I20" s="5"/>
      <c r="J20" s="6"/>
    </row>
    <row r="21" spans="2:10" x14ac:dyDescent="0.3">
      <c r="B21" s="22"/>
      <c r="C21" s="19"/>
      <c r="D21" s="18"/>
      <c r="E21" s="19"/>
      <c r="F21" s="20"/>
      <c r="G21" s="21"/>
      <c r="H21" s="18"/>
      <c r="I21" s="5"/>
      <c r="J21" s="6"/>
    </row>
    <row r="22" spans="2:10" x14ac:dyDescent="0.3">
      <c r="B22" s="22"/>
      <c r="C22" s="19"/>
      <c r="D22" s="18"/>
      <c r="E22" s="19"/>
      <c r="F22" s="20"/>
      <c r="G22" s="21"/>
      <c r="H22" s="18"/>
      <c r="I22" s="5"/>
      <c r="J22" s="6"/>
    </row>
    <row r="23" spans="2:10" x14ac:dyDescent="0.3">
      <c r="B23" s="22"/>
      <c r="C23" s="19"/>
      <c r="D23" s="18"/>
      <c r="E23" s="19"/>
      <c r="F23" s="20"/>
      <c r="G23" s="21"/>
      <c r="H23" s="18"/>
      <c r="I23" s="5"/>
      <c r="J23" s="6"/>
    </row>
    <row r="24" spans="2:10" x14ac:dyDescent="0.3">
      <c r="B24" s="22"/>
      <c r="C24" s="19"/>
      <c r="D24" s="18"/>
      <c r="E24" s="19"/>
      <c r="F24" s="20"/>
      <c r="G24" s="21"/>
      <c r="H24" s="18"/>
      <c r="I24" s="5"/>
      <c r="J24" s="6"/>
    </row>
    <row r="25" spans="2:10" x14ac:dyDescent="0.3">
      <c r="B25" s="22"/>
      <c r="C25" s="19"/>
      <c r="D25" s="18"/>
      <c r="E25" s="19"/>
      <c r="F25" s="20"/>
      <c r="G25" s="21"/>
      <c r="H25" s="18"/>
      <c r="I25" s="5"/>
      <c r="J25" s="6"/>
    </row>
    <row r="26" spans="2:10" x14ac:dyDescent="0.3">
      <c r="B26" s="22"/>
      <c r="C26" s="19"/>
      <c r="D26" s="18"/>
      <c r="E26" s="19"/>
      <c r="F26" s="20"/>
      <c r="G26" s="21"/>
      <c r="H26" s="18"/>
      <c r="I26" s="5"/>
      <c r="J26" s="6"/>
    </row>
    <row r="27" spans="2:10" x14ac:dyDescent="0.3">
      <c r="B27" s="16"/>
      <c r="C27" s="17"/>
      <c r="D27" s="18"/>
      <c r="E27" s="19"/>
      <c r="F27" s="20"/>
      <c r="G27" s="21"/>
      <c r="H27" s="18"/>
      <c r="I27" s="5"/>
      <c r="J27" s="6"/>
    </row>
    <row r="28" spans="2:10" x14ac:dyDescent="0.3">
      <c r="B28" s="67" t="s">
        <v>10</v>
      </c>
      <c r="C28" s="68"/>
      <c r="D28" s="69"/>
      <c r="E28" s="26">
        <f>SUM(E4:E27)</f>
        <v>13589.09</v>
      </c>
      <c r="F28" s="27">
        <f>SUM(F4:F27)</f>
        <v>0</v>
      </c>
      <c r="G28" s="28">
        <f>SUM(G4:G27)</f>
        <v>0</v>
      </c>
      <c r="H28" s="25"/>
      <c r="I28" s="7"/>
    </row>
    <row r="29" spans="2:10" x14ac:dyDescent="0.3">
      <c r="C29" s="8"/>
      <c r="E29" s="8"/>
      <c r="F29" s="9"/>
      <c r="G29" s="10"/>
    </row>
    <row r="30" spans="2:10" x14ac:dyDescent="0.3">
      <c r="E30" s="8"/>
      <c r="F30" s="15"/>
    </row>
    <row r="31" spans="2:10" x14ac:dyDescent="0.3">
      <c r="E31" s="14"/>
      <c r="F31" s="15"/>
      <c r="I31" s="11"/>
    </row>
    <row r="32" spans="2:10" x14ac:dyDescent="0.3">
      <c r="E32" s="13"/>
      <c r="F32" s="15"/>
    </row>
    <row r="33" spans="5:6" x14ac:dyDescent="0.3">
      <c r="E33" s="12"/>
      <c r="F33" s="15"/>
    </row>
    <row r="34" spans="5:6" x14ac:dyDescent="0.3">
      <c r="F34" s="15"/>
    </row>
  </sheetData>
  <mergeCells count="2">
    <mergeCell ref="I3:J3"/>
    <mergeCell ref="B28:D28"/>
  </mergeCells>
  <conditionalFormatting sqref="C3:C17 C19:C21 C29:C1048576">
    <cfRule type="containsText" dxfId="9" priority="9" operator="containsText" text="acréscimo">
      <formula>NOT(ISERROR(SEARCH("acréscimo",C3)))</formula>
    </cfRule>
    <cfRule type="containsText" dxfId="8" priority="10" operator="containsText" text="supressão">
      <formula>NOT(ISERROR(SEARCH("supressão",C3)))</formula>
    </cfRule>
  </conditionalFormatting>
  <conditionalFormatting sqref="C18">
    <cfRule type="containsText" dxfId="7" priority="7" operator="containsText" text="acréscimo">
      <formula>NOT(ISERROR(SEARCH("acréscimo",C18)))</formula>
    </cfRule>
    <cfRule type="containsText" dxfId="6" priority="8" operator="containsText" text="supressão">
      <formula>NOT(ISERROR(SEARCH("supressão",C18)))</formula>
    </cfRule>
  </conditionalFormatting>
  <conditionalFormatting sqref="C22">
    <cfRule type="containsText" dxfId="5" priority="5" operator="containsText" text="acréscimo">
      <formula>NOT(ISERROR(SEARCH("acréscimo",C22)))</formula>
    </cfRule>
    <cfRule type="containsText" dxfId="4" priority="6" operator="containsText" text="supressão">
      <formula>NOT(ISERROR(SEARCH("supressão",C22)))</formula>
    </cfRule>
  </conditionalFormatting>
  <conditionalFormatting sqref="C23">
    <cfRule type="containsText" dxfId="3" priority="3" operator="containsText" text="acréscimo">
      <formula>NOT(ISERROR(SEARCH("acréscimo",C23)))</formula>
    </cfRule>
    <cfRule type="containsText" dxfId="2" priority="4" operator="containsText" text="supressão">
      <formula>NOT(ISERROR(SEARCH("supressão",C23)))</formula>
    </cfRule>
  </conditionalFormatting>
  <conditionalFormatting sqref="C24:C27">
    <cfRule type="containsText" dxfId="1" priority="1" operator="containsText" text="acréscimo">
      <formula>NOT(ISERROR(SEARCH("acréscimo",C24)))</formula>
    </cfRule>
    <cfRule type="containsText" dxfId="0" priority="2" operator="containsText" text="supressão">
      <formula>NOT(ISERROR(SEARCH("supressão",C24)))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10"/>
  <sheetViews>
    <sheetView showGridLines="0" zoomScale="110" zoomScaleNormal="110" workbookViewId="0">
      <selection activeCell="G4" sqref="G4"/>
    </sheetView>
  </sheetViews>
  <sheetFormatPr defaultRowHeight="14.4" x14ac:dyDescent="0.3"/>
  <cols>
    <col min="1" max="1" width="2.44140625" customWidth="1"/>
    <col min="3" max="3" width="30.5546875" bestFit="1" customWidth="1"/>
    <col min="4" max="4" width="13.33203125" bestFit="1" customWidth="1"/>
    <col min="6" max="6" width="16.33203125" bestFit="1" customWidth="1"/>
    <col min="7" max="7" width="14.44140625" bestFit="1" customWidth="1"/>
    <col min="8" max="8" width="19" style="54" customWidth="1"/>
    <col min="9" max="10" width="22.109375" bestFit="1" customWidth="1"/>
  </cols>
  <sheetData>
    <row r="2" spans="2:7" x14ac:dyDescent="0.3">
      <c r="B2" s="70" t="str">
        <f>'Resumo do Contrato'!B3</f>
        <v>CONTRATO 18/2019/RER/CLR</v>
      </c>
      <c r="C2" s="70"/>
      <c r="D2" s="70"/>
      <c r="E2" s="70"/>
      <c r="F2" s="70"/>
      <c r="G2" s="70"/>
    </row>
    <row r="3" spans="2:7" x14ac:dyDescent="0.3">
      <c r="B3" s="55" t="s">
        <v>15</v>
      </c>
      <c r="C3" s="55" t="s">
        <v>17</v>
      </c>
      <c r="D3" s="55" t="s">
        <v>18</v>
      </c>
      <c r="E3" s="55" t="s">
        <v>19</v>
      </c>
      <c r="F3" s="55" t="s">
        <v>20</v>
      </c>
      <c r="G3" s="55" t="s">
        <v>21</v>
      </c>
    </row>
    <row r="4" spans="2:7" x14ac:dyDescent="0.3">
      <c r="B4" s="56">
        <v>1</v>
      </c>
      <c r="C4" s="56" t="s">
        <v>36</v>
      </c>
      <c r="D4" s="56" t="s">
        <v>37</v>
      </c>
      <c r="E4" s="56">
        <v>40</v>
      </c>
      <c r="F4" s="57">
        <v>108.72708</v>
      </c>
      <c r="G4" s="57">
        <f>E4*F4</f>
        <v>4349.0832</v>
      </c>
    </row>
    <row r="5" spans="2:7" x14ac:dyDescent="0.3">
      <c r="B5" s="56">
        <v>2</v>
      </c>
      <c r="C5" s="56" t="s">
        <v>38</v>
      </c>
      <c r="D5" s="56" t="s">
        <v>39</v>
      </c>
      <c r="E5" s="56">
        <v>1</v>
      </c>
      <c r="F5" s="57">
        <v>9240</v>
      </c>
      <c r="G5" s="57">
        <f t="shared" ref="G5:G6" si="0">E5*F5</f>
        <v>9240</v>
      </c>
    </row>
    <row r="6" spans="2:7" x14ac:dyDescent="0.3">
      <c r="B6" s="56">
        <v>3</v>
      </c>
      <c r="C6" s="56" t="s">
        <v>40</v>
      </c>
      <c r="D6" s="56" t="s">
        <v>22</v>
      </c>
      <c r="E6" s="56">
        <v>1</v>
      </c>
      <c r="F6" s="57">
        <v>0.01</v>
      </c>
      <c r="G6" s="57">
        <f t="shared" si="0"/>
        <v>0.01</v>
      </c>
    </row>
    <row r="7" spans="2:7" x14ac:dyDescent="0.3">
      <c r="B7" s="71" t="s">
        <v>16</v>
      </c>
      <c r="C7" s="71"/>
      <c r="D7" s="71"/>
      <c r="E7" s="71"/>
      <c r="F7" s="71"/>
      <c r="G7" s="58">
        <f>SUM(G4:G6)</f>
        <v>13589.093200000001</v>
      </c>
    </row>
    <row r="10" spans="2:7" x14ac:dyDescent="0.3">
      <c r="G10" s="54"/>
    </row>
  </sheetData>
  <mergeCells count="2">
    <mergeCell ref="B2:G2"/>
    <mergeCell ref="B7:F7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N26"/>
  <sheetViews>
    <sheetView showGridLines="0" tabSelected="1" workbookViewId="0">
      <selection activeCell="J24" sqref="J24"/>
    </sheetView>
  </sheetViews>
  <sheetFormatPr defaultColWidth="9.109375" defaultRowHeight="14.4" x14ac:dyDescent="0.3"/>
  <cols>
    <col min="1" max="1" width="4.109375" style="33" customWidth="1"/>
    <col min="2" max="2" width="10.88671875" style="33" bestFit="1" customWidth="1"/>
    <col min="3" max="3" width="12.44140625" style="33" bestFit="1" customWidth="1"/>
    <col min="4" max="6" width="12.88671875" style="33" bestFit="1" customWidth="1"/>
    <col min="7" max="7" width="14.88671875" style="33" bestFit="1" customWidth="1"/>
    <col min="8" max="8" width="14.109375" style="33" bestFit="1" customWidth="1"/>
    <col min="9" max="9" width="16.109375" style="34" bestFit="1" customWidth="1"/>
    <col min="10" max="12" width="12.88671875" style="33" bestFit="1" customWidth="1"/>
    <col min="13" max="13" width="12.44140625" style="33" bestFit="1" customWidth="1"/>
    <col min="14" max="14" width="16.109375" style="33" bestFit="1" customWidth="1"/>
    <col min="15" max="16384" width="9.109375" style="33"/>
  </cols>
  <sheetData>
    <row r="1" spans="2:14" s="61" customFormat="1" x14ac:dyDescent="0.3">
      <c r="I1" s="62"/>
    </row>
    <row r="2" spans="2:14" s="61" customFormat="1" x14ac:dyDescent="0.3">
      <c r="I2" s="62"/>
    </row>
    <row r="3" spans="2:14" s="63" customFormat="1" x14ac:dyDescent="0.3">
      <c r="F3" s="63">
        <f>F1-F2</f>
        <v>0</v>
      </c>
    </row>
    <row r="4" spans="2:14" s="63" customFormat="1" x14ac:dyDescent="0.3"/>
    <row r="5" spans="2:14" s="35" customFormat="1" x14ac:dyDescent="0.3">
      <c r="B5" s="70" t="str">
        <f>'Resumo do Contrato'!B3</f>
        <v>CONTRATO 18/2019/RER/CLR</v>
      </c>
      <c r="C5" s="70"/>
      <c r="D5" s="70"/>
      <c r="E5" s="83" t="s">
        <v>42</v>
      </c>
      <c r="F5" s="84"/>
      <c r="G5" s="84"/>
      <c r="H5" s="85"/>
      <c r="I5" s="80" t="s">
        <v>5</v>
      </c>
      <c r="J5" s="83" t="s">
        <v>70</v>
      </c>
      <c r="K5" s="84"/>
      <c r="L5" s="84"/>
      <c r="M5" s="85"/>
      <c r="N5" s="80" t="s">
        <v>5</v>
      </c>
    </row>
    <row r="6" spans="2:14" s="35" customFormat="1" x14ac:dyDescent="0.3">
      <c r="B6" s="74" t="str">
        <f>'Resumo do Contrato'!D4</f>
        <v>20/05/2019 a 19/05/2020</v>
      </c>
      <c r="C6" s="74"/>
      <c r="D6" s="74"/>
      <c r="E6" s="83" t="s">
        <v>33</v>
      </c>
      <c r="F6" s="84"/>
      <c r="G6" s="84"/>
      <c r="H6" s="85"/>
      <c r="I6" s="81"/>
      <c r="J6" s="83" t="s">
        <v>68</v>
      </c>
      <c r="K6" s="84"/>
      <c r="L6" s="84"/>
      <c r="M6" s="85"/>
      <c r="N6" s="81"/>
    </row>
    <row r="7" spans="2:14" s="35" customFormat="1" x14ac:dyDescent="0.3">
      <c r="B7" s="70"/>
      <c r="C7" s="70"/>
      <c r="D7" s="70"/>
      <c r="E7" s="83"/>
      <c r="F7" s="84"/>
      <c r="G7" s="84"/>
      <c r="H7" s="85"/>
      <c r="I7" s="81"/>
      <c r="J7" s="83"/>
      <c r="K7" s="84"/>
      <c r="L7" s="84"/>
      <c r="M7" s="85"/>
      <c r="N7" s="81"/>
    </row>
    <row r="8" spans="2:14" s="36" customFormat="1" ht="43.2" x14ac:dyDescent="0.3">
      <c r="B8" s="78" t="s">
        <v>6</v>
      </c>
      <c r="C8" s="78"/>
      <c r="D8" s="37" t="s">
        <v>0</v>
      </c>
      <c r="E8" s="37" t="s">
        <v>11</v>
      </c>
      <c r="F8" s="37" t="s">
        <v>12</v>
      </c>
      <c r="G8" s="37" t="s">
        <v>23</v>
      </c>
      <c r="H8" s="38" t="s">
        <v>4</v>
      </c>
      <c r="I8" s="82"/>
      <c r="J8" s="64" t="s">
        <v>11</v>
      </c>
      <c r="K8" s="64" t="s">
        <v>12</v>
      </c>
      <c r="L8" s="64" t="s">
        <v>23</v>
      </c>
      <c r="M8" s="38" t="s">
        <v>4</v>
      </c>
      <c r="N8" s="82"/>
    </row>
    <row r="9" spans="2:14" s="35" customFormat="1" x14ac:dyDescent="0.3">
      <c r="B9" s="79">
        <v>1132.42</v>
      </c>
      <c r="C9" s="79"/>
      <c r="D9" s="65">
        <v>13589.09</v>
      </c>
      <c r="E9" s="39">
        <v>13589.09</v>
      </c>
      <c r="F9" s="39">
        <v>13589.09</v>
      </c>
      <c r="G9" s="39">
        <f>F9-D9</f>
        <v>0</v>
      </c>
      <c r="H9" s="40">
        <v>13589.09</v>
      </c>
      <c r="I9" s="41">
        <f>H9+D9</f>
        <v>27178.18</v>
      </c>
      <c r="J9" s="39">
        <v>13589.09</v>
      </c>
      <c r="K9" s="39">
        <v>13589.09</v>
      </c>
      <c r="L9" s="39">
        <f>K9-F9</f>
        <v>0</v>
      </c>
      <c r="M9" s="40">
        <v>13589.09</v>
      </c>
      <c r="N9" s="41">
        <f>M9+I9</f>
        <v>40767.270000000004</v>
      </c>
    </row>
    <row r="10" spans="2:14" s="35" customFormat="1" x14ac:dyDescent="0.3">
      <c r="B10" s="72" t="s">
        <v>13</v>
      </c>
      <c r="C10" s="73"/>
      <c r="D10" s="75" t="s">
        <v>30</v>
      </c>
      <c r="E10" s="72" t="s">
        <v>13</v>
      </c>
      <c r="F10" s="73"/>
      <c r="G10" s="42"/>
      <c r="H10" s="43"/>
      <c r="I10" s="43"/>
      <c r="J10" s="72" t="s">
        <v>13</v>
      </c>
      <c r="K10" s="73"/>
      <c r="L10" s="42"/>
      <c r="M10" s="43"/>
      <c r="N10" s="43"/>
    </row>
    <row r="11" spans="2:14" s="44" customFormat="1" ht="28.8" x14ac:dyDescent="0.3">
      <c r="B11" s="46" t="s">
        <v>24</v>
      </c>
      <c r="C11" s="45" t="s">
        <v>25</v>
      </c>
      <c r="D11" s="76"/>
      <c r="E11" s="46" t="s">
        <v>24</v>
      </c>
      <c r="F11" s="47" t="s">
        <v>14</v>
      </c>
      <c r="G11" s="47" t="s">
        <v>25</v>
      </c>
      <c r="H11" s="48"/>
      <c r="I11" s="43"/>
      <c r="J11" s="46" t="s">
        <v>24</v>
      </c>
      <c r="K11" s="47" t="s">
        <v>14</v>
      </c>
      <c r="L11" s="47" t="s">
        <v>25</v>
      </c>
      <c r="M11" s="48"/>
      <c r="N11" s="43"/>
    </row>
    <row r="12" spans="2:14" s="35" customFormat="1" x14ac:dyDescent="0.3">
      <c r="B12" s="49" t="s">
        <v>43</v>
      </c>
      <c r="C12" s="50">
        <f>13589.09/12</f>
        <v>1132.4241666666667</v>
      </c>
      <c r="D12" s="76"/>
      <c r="E12" s="49" t="s">
        <v>55</v>
      </c>
      <c r="F12" s="52">
        <f>(G9/365)*217</f>
        <v>0</v>
      </c>
      <c r="G12" s="52">
        <f>F12+C12</f>
        <v>1132.4241666666667</v>
      </c>
      <c r="H12" s="53"/>
      <c r="I12" s="43"/>
      <c r="J12" s="49" t="s">
        <v>71</v>
      </c>
      <c r="K12" s="52">
        <f>(L9/365)*217</f>
        <v>0</v>
      </c>
      <c r="L12" s="52">
        <f>K12+H12</f>
        <v>0</v>
      </c>
      <c r="M12" s="53"/>
      <c r="N12" s="43"/>
    </row>
    <row r="13" spans="2:14" s="35" customFormat="1" x14ac:dyDescent="0.3">
      <c r="B13" s="49" t="s">
        <v>44</v>
      </c>
      <c r="C13" s="50">
        <f t="shared" ref="C13:C23" si="0">13589.09/12</f>
        <v>1132.4241666666667</v>
      </c>
      <c r="D13" s="76"/>
      <c r="E13" s="51" t="s">
        <v>56</v>
      </c>
      <c r="F13" s="52"/>
      <c r="G13" s="52">
        <f t="shared" ref="G13:G23" si="1">F13+C13</f>
        <v>1132.4241666666667</v>
      </c>
      <c r="H13" s="60"/>
      <c r="I13" s="43"/>
      <c r="J13" s="51" t="s">
        <v>72</v>
      </c>
      <c r="K13" s="52"/>
      <c r="L13" s="52">
        <f t="shared" ref="L13:L23" si="2">K13+H13</f>
        <v>0</v>
      </c>
      <c r="M13" s="60"/>
      <c r="N13" s="43"/>
    </row>
    <row r="14" spans="2:14" s="35" customFormat="1" x14ac:dyDescent="0.3">
      <c r="B14" s="49" t="s">
        <v>45</v>
      </c>
      <c r="C14" s="50">
        <f t="shared" si="0"/>
        <v>1132.4241666666667</v>
      </c>
      <c r="D14" s="76"/>
      <c r="E14" s="51" t="s">
        <v>57</v>
      </c>
      <c r="F14" s="52"/>
      <c r="G14" s="52">
        <f t="shared" si="1"/>
        <v>1132.4241666666667</v>
      </c>
      <c r="H14" s="60"/>
      <c r="I14" s="43"/>
      <c r="J14" s="51" t="s">
        <v>73</v>
      </c>
      <c r="K14" s="52"/>
      <c r="L14" s="52">
        <f t="shared" si="2"/>
        <v>0</v>
      </c>
      <c r="M14" s="60"/>
      <c r="N14" s="43"/>
    </row>
    <row r="15" spans="2:14" s="35" customFormat="1" x14ac:dyDescent="0.3">
      <c r="B15" s="49" t="s">
        <v>46</v>
      </c>
      <c r="C15" s="50">
        <f t="shared" si="0"/>
        <v>1132.4241666666667</v>
      </c>
      <c r="D15" s="76"/>
      <c r="E15" s="51" t="s">
        <v>58</v>
      </c>
      <c r="F15" s="52"/>
      <c r="G15" s="52">
        <f t="shared" si="1"/>
        <v>1132.4241666666667</v>
      </c>
      <c r="H15" s="53"/>
      <c r="I15" s="43"/>
      <c r="J15" s="51" t="s">
        <v>74</v>
      </c>
      <c r="K15" s="52"/>
      <c r="L15" s="52">
        <f t="shared" si="2"/>
        <v>0</v>
      </c>
      <c r="M15" s="53"/>
      <c r="N15" s="43"/>
    </row>
    <row r="16" spans="2:14" s="35" customFormat="1" x14ac:dyDescent="0.3">
      <c r="B16" s="49" t="s">
        <v>47</v>
      </c>
      <c r="C16" s="50">
        <f t="shared" si="0"/>
        <v>1132.4241666666667</v>
      </c>
      <c r="D16" s="76"/>
      <c r="E16" s="51" t="s">
        <v>59</v>
      </c>
      <c r="F16" s="52"/>
      <c r="G16" s="52">
        <f t="shared" si="1"/>
        <v>1132.4241666666667</v>
      </c>
      <c r="H16" s="53"/>
      <c r="I16" s="43"/>
      <c r="J16" s="51" t="s">
        <v>75</v>
      </c>
      <c r="K16" s="52"/>
      <c r="L16" s="52">
        <f t="shared" si="2"/>
        <v>0</v>
      </c>
      <c r="M16" s="53"/>
      <c r="N16" s="43"/>
    </row>
    <row r="17" spans="2:14" s="35" customFormat="1" x14ac:dyDescent="0.3">
      <c r="B17" s="49" t="s">
        <v>48</v>
      </c>
      <c r="C17" s="50">
        <f t="shared" si="0"/>
        <v>1132.4241666666667</v>
      </c>
      <c r="D17" s="76"/>
      <c r="E17" s="51" t="s">
        <v>60</v>
      </c>
      <c r="F17" s="52"/>
      <c r="G17" s="52">
        <f t="shared" si="1"/>
        <v>1132.4241666666667</v>
      </c>
      <c r="H17" s="53"/>
      <c r="I17" s="43"/>
      <c r="J17" s="51" t="s">
        <v>76</v>
      </c>
      <c r="K17" s="52"/>
      <c r="L17" s="52">
        <f t="shared" si="2"/>
        <v>0</v>
      </c>
      <c r="M17" s="53"/>
      <c r="N17" s="43"/>
    </row>
    <row r="18" spans="2:14" s="35" customFormat="1" x14ac:dyDescent="0.3">
      <c r="B18" s="49" t="s">
        <v>49</v>
      </c>
      <c r="C18" s="50">
        <f t="shared" si="0"/>
        <v>1132.4241666666667</v>
      </c>
      <c r="D18" s="76"/>
      <c r="E18" s="51" t="s">
        <v>61</v>
      </c>
      <c r="F18" s="52"/>
      <c r="G18" s="52">
        <f t="shared" si="1"/>
        <v>1132.4241666666667</v>
      </c>
      <c r="H18" s="53"/>
      <c r="I18" s="43"/>
      <c r="J18" s="51" t="s">
        <v>77</v>
      </c>
      <c r="K18" s="52"/>
      <c r="L18" s="52">
        <f t="shared" si="2"/>
        <v>0</v>
      </c>
      <c r="M18" s="53"/>
      <c r="N18" s="43"/>
    </row>
    <row r="19" spans="2:14" s="35" customFormat="1" x14ac:dyDescent="0.3">
      <c r="B19" s="49" t="s">
        <v>50</v>
      </c>
      <c r="C19" s="50">
        <f t="shared" si="0"/>
        <v>1132.4241666666667</v>
      </c>
      <c r="D19" s="76"/>
      <c r="E19" s="51" t="s">
        <v>62</v>
      </c>
      <c r="F19" s="52"/>
      <c r="G19" s="52">
        <f t="shared" si="1"/>
        <v>1132.4241666666667</v>
      </c>
      <c r="H19" s="53"/>
      <c r="I19" s="43"/>
      <c r="J19" s="51" t="s">
        <v>78</v>
      </c>
      <c r="K19" s="52"/>
      <c r="L19" s="52">
        <f t="shared" si="2"/>
        <v>0</v>
      </c>
      <c r="M19" s="53"/>
      <c r="N19" s="43"/>
    </row>
    <row r="20" spans="2:14" s="35" customFormat="1" x14ac:dyDescent="0.3">
      <c r="B20" s="49" t="s">
        <v>51</v>
      </c>
      <c r="C20" s="50">
        <f t="shared" si="0"/>
        <v>1132.4241666666667</v>
      </c>
      <c r="D20" s="76"/>
      <c r="E20" s="51" t="s">
        <v>63</v>
      </c>
      <c r="F20" s="52"/>
      <c r="G20" s="52">
        <f t="shared" si="1"/>
        <v>1132.4241666666667</v>
      </c>
      <c r="H20" s="53"/>
      <c r="I20" s="43"/>
      <c r="J20" s="51" t="s">
        <v>79</v>
      </c>
      <c r="K20" s="52"/>
      <c r="L20" s="52">
        <f t="shared" si="2"/>
        <v>0</v>
      </c>
      <c r="M20" s="53"/>
      <c r="N20" s="43"/>
    </row>
    <row r="21" spans="2:14" s="35" customFormat="1" x14ac:dyDescent="0.3">
      <c r="B21" s="49" t="s">
        <v>52</v>
      </c>
      <c r="C21" s="50">
        <f t="shared" si="0"/>
        <v>1132.4241666666667</v>
      </c>
      <c r="D21" s="76"/>
      <c r="E21" s="51" t="s">
        <v>64</v>
      </c>
      <c r="F21" s="52"/>
      <c r="G21" s="52">
        <f t="shared" si="1"/>
        <v>1132.4241666666667</v>
      </c>
      <c r="H21" s="53"/>
      <c r="I21" s="43"/>
      <c r="J21" s="51" t="s">
        <v>80</v>
      </c>
      <c r="K21" s="52"/>
      <c r="L21" s="52">
        <f t="shared" si="2"/>
        <v>0</v>
      </c>
      <c r="M21" s="53"/>
      <c r="N21" s="43"/>
    </row>
    <row r="22" spans="2:14" s="35" customFormat="1" x14ac:dyDescent="0.3">
      <c r="B22" s="49" t="s">
        <v>53</v>
      </c>
      <c r="C22" s="50">
        <f t="shared" si="0"/>
        <v>1132.4241666666667</v>
      </c>
      <c r="D22" s="76"/>
      <c r="E22" s="51" t="s">
        <v>65</v>
      </c>
      <c r="F22" s="52"/>
      <c r="G22" s="52">
        <f t="shared" si="1"/>
        <v>1132.4241666666667</v>
      </c>
      <c r="H22" s="53"/>
      <c r="I22" s="43"/>
      <c r="J22" s="51" t="s">
        <v>81</v>
      </c>
      <c r="K22" s="52"/>
      <c r="L22" s="52">
        <f t="shared" si="2"/>
        <v>0</v>
      </c>
      <c r="M22" s="53"/>
      <c r="N22" s="43"/>
    </row>
    <row r="23" spans="2:14" s="35" customFormat="1" x14ac:dyDescent="0.3">
      <c r="B23" s="49" t="s">
        <v>54</v>
      </c>
      <c r="C23" s="50">
        <f t="shared" si="0"/>
        <v>1132.4241666666667</v>
      </c>
      <c r="D23" s="77"/>
      <c r="E23" s="51" t="s">
        <v>66</v>
      </c>
      <c r="F23" s="52"/>
      <c r="G23" s="52">
        <f t="shared" si="1"/>
        <v>1132.4241666666667</v>
      </c>
      <c r="H23" s="53"/>
      <c r="I23" s="43"/>
      <c r="J23" s="51" t="s">
        <v>82</v>
      </c>
      <c r="K23" s="52"/>
      <c r="L23" s="52">
        <f t="shared" si="2"/>
        <v>0</v>
      </c>
      <c r="M23" s="53"/>
      <c r="N23" s="43"/>
    </row>
    <row r="24" spans="2:14" s="35" customFormat="1" x14ac:dyDescent="0.3">
      <c r="I24" s="43"/>
    </row>
    <row r="25" spans="2:14" x14ac:dyDescent="0.3">
      <c r="I25" s="43"/>
    </row>
    <row r="26" spans="2:14" x14ac:dyDescent="0.3">
      <c r="I26" s="43"/>
    </row>
  </sheetData>
  <mergeCells count="17">
    <mergeCell ref="J5:M5"/>
    <mergeCell ref="N5:N8"/>
    <mergeCell ref="J6:M6"/>
    <mergeCell ref="J7:M7"/>
    <mergeCell ref="J10:K10"/>
    <mergeCell ref="E10:F10"/>
    <mergeCell ref="I5:I8"/>
    <mergeCell ref="E5:H5"/>
    <mergeCell ref="E7:H7"/>
    <mergeCell ref="E6:H6"/>
    <mergeCell ref="B10:C10"/>
    <mergeCell ref="B6:D6"/>
    <mergeCell ref="B7:D7"/>
    <mergeCell ref="B5:D5"/>
    <mergeCell ref="D10:D23"/>
    <mergeCell ref="B8:C8"/>
    <mergeCell ref="B9:C9"/>
  </mergeCells>
  <phoneticPr fontId="11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Resumo do Contrato</vt:lpstr>
      <vt:lpstr>Resumo por item</vt:lpstr>
      <vt:lpstr>Cronograma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Konopka Bueno</dc:creator>
  <cp:lastModifiedBy>Kevin Carvalho</cp:lastModifiedBy>
  <dcterms:created xsi:type="dcterms:W3CDTF">2018-03-05T11:36:05Z</dcterms:created>
  <dcterms:modified xsi:type="dcterms:W3CDTF">2021-04-23T16:19:51Z</dcterms:modified>
</cp:coreProperties>
</file>