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SUAP e Pasta Interna\CONTRATO Nº 22.2019 - IPATINGA\"/>
    </mc:Choice>
  </mc:AlternateContent>
  <xr:revisionPtr revIDLastSave="0" documentId="8_{774C1D17-6A2A-4B1A-B148-24FA67F09449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3" l="1"/>
  <c r="N9" i="3"/>
  <c r="K12" i="3"/>
  <c r="I9" i="3"/>
  <c r="G9" i="3"/>
  <c r="I5" i="4" l="1"/>
  <c r="F4" i="4"/>
  <c r="H4" i="4"/>
  <c r="I4" i="4" s="1"/>
  <c r="F7" i="4" l="1"/>
  <c r="B6" i="3" l="1"/>
  <c r="B5" i="3"/>
  <c r="F12" i="3" l="1"/>
  <c r="B2" i="4"/>
  <c r="I7" i="4"/>
  <c r="E28" i="2" l="1"/>
  <c r="G28" i="2" l="1"/>
  <c r="F28" i="2"/>
</calcChain>
</file>

<file path=xl/sharedStrings.xml><?xml version="1.0" encoding="utf-8"?>
<sst xmlns="http://schemas.openxmlformats.org/spreadsheetml/2006/main" count="64" uniqueCount="45">
  <si>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</si>
  <si>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</si>
  <si>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</si>
  <si>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</si>
  <si>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</si>
  <si>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</si>
  <si>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</si>
  <si>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</si>
  <si>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</si>
  <si>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</si>
  <si>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</si>
  <si>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</si>
  <si>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</si>
  <si>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</si>
  <si>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</si>
  <si>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</si>
  <si>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</si>
  <si>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Diferença Global</t>
  </si>
  <si>
    <t>Parcela nº</t>
  </si>
  <si>
    <t>Valor Parcela</t>
  </si>
  <si>
    <t>20/05/2019 a 19/05/2020</t>
  </si>
  <si>
    <t>20/05/2020 a 19/05/2021</t>
  </si>
  <si>
    <t>Serv de manutenção</t>
  </si>
  <si>
    <t xml:space="preserve">DESCRIÇÃO </t>
  </si>
  <si>
    <t>Peças e acessórios</t>
  </si>
  <si>
    <t>Taxa de administração</t>
  </si>
  <si>
    <t>QUANT TOTAL HORAS ESTIM</t>
  </si>
  <si>
    <t>VR TOTAL S/ DESC</t>
  </si>
  <si>
    <t>VR UNIT HORA S/ DESC</t>
  </si>
  <si>
    <t>VALOR TOTAL SEM DESCONTO</t>
  </si>
  <si>
    <t>PERC DESCONTO</t>
  </si>
  <si>
    <t>VR UNIT HORA C/ DESC</t>
  </si>
  <si>
    <t>VR TOTAL C/ DESC</t>
  </si>
  <si>
    <t>-</t>
  </si>
  <si>
    <t>TOTAL COM DESCONTO</t>
  </si>
  <si>
    <t>ADITIVO 01/2020 - PRORROGAÇÃO</t>
  </si>
  <si>
    <t xml:space="preserve">20/05/2020 a 19/05/2021 </t>
  </si>
  <si>
    <t>CONTRATO 22/2019/RER/IPR</t>
  </si>
  <si>
    <t>23717.000270/2019-68</t>
  </si>
  <si>
    <t>ADITIVO 01/2020 - 19/03/2020</t>
  </si>
  <si>
    <t>23717.000086/2020-51</t>
  </si>
  <si>
    <t>ADITIVO 02/2021 - PRORROGAÇÃO</t>
  </si>
  <si>
    <t>20/05/2021 a 19/05/2022</t>
  </si>
  <si>
    <t>ADITIVO 02/2021 - 16/03/2021</t>
  </si>
  <si>
    <t>23717.000070/2021-20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</si>
</sst>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67" formatCode="_-[$R$-416]* #,##0.00_-;\-[$R$-416]* #,##0.00_-;_-[$R$-416]* &quot;-&quot;??_-;_-@_-"/>
    <numFmt numFmtId="168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/>
    <xf numFmtId="44" fontId="0" fillId="0" borderId="1" xfId="0" applyNumberFormat="1" applyBorder="1"/>
    <xf numFmtId="4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10" fontId="0" fillId="0" borderId="1" xfId="0" applyNumberFormat="1" applyBorder="1"/>
    <xf numFmtId="167" fontId="0" fillId="0" borderId="1" xfId="0" applyNumberFormat="1" applyBorder="1"/>
    <xf numFmtId="167" fontId="9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167" fontId="9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3" applyBorder="1"/>
    <xf numFmtId="168" fontId="0" fillId="0" borderId="1" xfId="1" applyNumberFormat="1" applyFont="1" applyFill="1" applyBorder="1" applyAlignment="1">
      <alignment horizontal="center" vertical="center"/>
    </xf>
    <xf numFmtId="168" fontId="0" fillId="0" borderId="1" xfId="1" applyNumberFormat="1" applyFont="1" applyBorder="1" applyAlignment="1">
      <alignment horizontal="center" vertical="center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i.ifmg.edu.br/sei/controlador.php?acao=arvore_visualizar&amp;acao_origem=procedimento_visualizar&amp;id_procedimento=643300&amp;infra_sistema=100000100&amp;infra_unidade_atual=110001864&amp;infra_hash=0682288d291d20c718586437aa4afe0d3dd536bda7c30320020d405878e3826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workbookViewId="0">
      <selection activeCell="H11" sqref="H11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44140625" style="1" bestFit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32" t="s">
        <v>37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72"/>
      <c r="J3" s="72"/>
    </row>
    <row r="4" spans="2:10" x14ac:dyDescent="0.3">
      <c r="B4" s="22" t="s">
        <v>3</v>
      </c>
      <c r="C4" s="19"/>
      <c r="D4" s="23" t="s">
        <v>20</v>
      </c>
      <c r="E4" s="19">
        <v>54569.31</v>
      </c>
      <c r="F4" s="20"/>
      <c r="G4" s="21"/>
      <c r="H4" s="57" t="s">
        <v>38</v>
      </c>
      <c r="I4" s="5"/>
    </row>
    <row r="5" spans="2:10" x14ac:dyDescent="0.3">
      <c r="B5" s="60" t="s">
        <v>39</v>
      </c>
      <c r="C5" s="19" t="s">
        <v>10</v>
      </c>
      <c r="D5" s="23" t="s">
        <v>21</v>
      </c>
      <c r="E5" s="19"/>
      <c r="F5" s="20"/>
      <c r="G5" s="21"/>
      <c r="H5" s="57" t="s">
        <v>40</v>
      </c>
      <c r="I5" s="5"/>
    </row>
    <row r="6" spans="2:10" x14ac:dyDescent="0.3">
      <c r="B6" s="60" t="s">
        <v>43</v>
      </c>
      <c r="C6" s="19" t="s">
        <v>10</v>
      </c>
      <c r="D6" s="23" t="s">
        <v>42</v>
      </c>
      <c r="E6" s="19"/>
      <c r="F6" s="20"/>
      <c r="G6" s="21"/>
      <c r="H6" s="57" t="s">
        <v>44</v>
      </c>
      <c r="I6" s="5"/>
    </row>
    <row r="7" spans="2:10" x14ac:dyDescent="0.3">
      <c r="B7" s="22"/>
      <c r="C7" s="19"/>
      <c r="D7" s="23"/>
      <c r="E7" s="19"/>
      <c r="F7" s="20"/>
      <c r="G7" s="21"/>
      <c r="H7" s="88"/>
      <c r="I7" s="5"/>
    </row>
    <row r="8" spans="2:10" x14ac:dyDescent="0.3">
      <c r="B8" s="22"/>
      <c r="C8" s="17"/>
      <c r="D8" s="18"/>
      <c r="E8" s="19"/>
      <c r="F8" s="20"/>
      <c r="G8" s="21"/>
      <c r="H8" s="18"/>
      <c r="I8" s="5"/>
    </row>
    <row r="9" spans="2:10" x14ac:dyDescent="0.3">
      <c r="B9" s="22"/>
      <c r="C9" s="17"/>
      <c r="D9" s="18"/>
      <c r="E9" s="19"/>
      <c r="F9" s="20"/>
      <c r="G9" s="21"/>
      <c r="H9" s="18"/>
      <c r="I9" s="5"/>
    </row>
    <row r="10" spans="2:10" x14ac:dyDescent="0.3">
      <c r="B10" s="22"/>
      <c r="C10" s="17"/>
      <c r="D10" s="18"/>
      <c r="E10" s="19"/>
      <c r="F10" s="20"/>
      <c r="G10" s="21"/>
      <c r="H10" s="18"/>
      <c r="I10" s="5"/>
    </row>
    <row r="11" spans="2:10" x14ac:dyDescent="0.3">
      <c r="B11" s="60"/>
      <c r="C11" s="17"/>
      <c r="D11" s="18"/>
      <c r="E11" s="19"/>
      <c r="F11" s="20"/>
      <c r="G11" s="21"/>
      <c r="H11" s="18"/>
      <c r="I11" s="5"/>
    </row>
    <row r="12" spans="2:10" x14ac:dyDescent="0.3">
      <c r="B12" s="22"/>
      <c r="C12" s="19"/>
      <c r="D12" s="18"/>
      <c r="E12" s="19"/>
      <c r="F12" s="20"/>
      <c r="G12" s="21"/>
      <c r="H12" s="18"/>
      <c r="I12" s="5"/>
    </row>
    <row r="13" spans="2:10" x14ac:dyDescent="0.3">
      <c r="B13" s="22"/>
      <c r="C13" s="19"/>
      <c r="D13" s="18"/>
      <c r="E13" s="19"/>
      <c r="F13" s="20"/>
      <c r="G13" s="21"/>
      <c r="H13" s="18"/>
      <c r="I13" s="5"/>
    </row>
    <row r="14" spans="2:10" x14ac:dyDescent="0.3">
      <c r="B14" s="22"/>
      <c r="C14" s="19"/>
      <c r="D14" s="18"/>
      <c r="E14" s="19"/>
      <c r="F14" s="20"/>
      <c r="G14" s="21"/>
      <c r="H14" s="18"/>
      <c r="I14" s="5"/>
    </row>
    <row r="15" spans="2:10" x14ac:dyDescent="0.3">
      <c r="B15" s="22"/>
      <c r="C15" s="19"/>
      <c r="D15" s="23"/>
      <c r="E15" s="19"/>
      <c r="F15" s="20"/>
      <c r="G15" s="21"/>
      <c r="H15" s="23"/>
      <c r="I15" s="5"/>
    </row>
    <row r="16" spans="2:10" x14ac:dyDescent="0.3">
      <c r="B16" s="22"/>
      <c r="C16" s="19"/>
      <c r="D16" s="23"/>
      <c r="E16" s="19"/>
      <c r="F16" s="20"/>
      <c r="G16" s="21"/>
      <c r="H16" s="24"/>
      <c r="I16" s="5"/>
    </row>
    <row r="17" spans="2:10" x14ac:dyDescent="0.3">
      <c r="B17" s="22"/>
      <c r="C17" s="19"/>
      <c r="D17" s="23"/>
      <c r="E17" s="19"/>
      <c r="F17" s="20"/>
      <c r="G17" s="21"/>
      <c r="H17" s="23"/>
      <c r="I17" s="5"/>
    </row>
    <row r="18" spans="2:10" x14ac:dyDescent="0.3">
      <c r="B18" s="22"/>
      <c r="C18" s="19"/>
      <c r="D18" s="18"/>
      <c r="E18" s="19"/>
      <c r="F18" s="20"/>
      <c r="G18" s="21"/>
      <c r="H18" s="18"/>
      <c r="I18" s="5"/>
    </row>
    <row r="19" spans="2:10" x14ac:dyDescent="0.3">
      <c r="B19" s="22"/>
      <c r="C19" s="19"/>
      <c r="D19" s="18"/>
      <c r="E19" s="19"/>
      <c r="F19" s="20"/>
      <c r="G19" s="21"/>
      <c r="H19" s="18"/>
      <c r="I19" s="5"/>
    </row>
    <row r="20" spans="2:10" x14ac:dyDescent="0.3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3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3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3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3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3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3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3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3">
      <c r="B28" s="73" t="s">
        <v>11</v>
      </c>
      <c r="C28" s="74"/>
      <c r="D28" s="75"/>
      <c r="E28" s="26">
        <f>SUM(E4:E27)</f>
        <v>54569.31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3">
      <c r="C29" s="8"/>
      <c r="E29" s="8"/>
      <c r="F29" s="9"/>
      <c r="G29" s="10"/>
    </row>
    <row r="30" spans="2:10" x14ac:dyDescent="0.3">
      <c r="E30" s="8"/>
      <c r="F30" s="15"/>
    </row>
    <row r="31" spans="2:10" x14ac:dyDescent="0.3">
      <c r="E31" s="14"/>
      <c r="F31" s="15"/>
      <c r="I31" s="11"/>
    </row>
    <row r="32" spans="2:10" x14ac:dyDescent="0.3">
      <c r="E32" s="13"/>
      <c r="F32" s="15"/>
    </row>
    <row r="33" spans="5:6" x14ac:dyDescent="0.3">
      <c r="E33" s="12"/>
      <c r="F33" s="15"/>
    </row>
    <row r="34" spans="5:6" x14ac:dyDescent="0.3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hyperlinks>
    <hyperlink ref="H5" r:id="rId1" display="https://sei.ifmg.edu.br/sei/controlador.php?acao=arvore_visualizar&amp;acao_origem=procedimento_visualizar&amp;id_procedimento=643300&amp;infra_sistema=100000100&amp;infra_unidade_atual=110001864&amp;infra_hash=0682288d291d20c718586437aa4afe0d3dd536bda7c30320020d405878e3826c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0"/>
  <sheetViews>
    <sheetView showGridLines="0" zoomScale="110" zoomScaleNormal="110" workbookViewId="0">
      <selection activeCell="D9" sqref="D9"/>
    </sheetView>
  </sheetViews>
  <sheetFormatPr defaultRowHeight="14.4" x14ac:dyDescent="0.3"/>
  <cols>
    <col min="1" max="1" width="2.44140625" customWidth="1"/>
    <col min="3" max="3" width="30.5546875" bestFit="1" customWidth="1"/>
    <col min="4" max="4" width="21.44140625" bestFit="1" customWidth="1"/>
    <col min="5" max="5" width="26.88671875" bestFit="1" customWidth="1"/>
    <col min="6" max="6" width="17" bestFit="1" customWidth="1"/>
    <col min="7" max="7" width="17" customWidth="1"/>
    <col min="8" max="8" width="21.5546875" bestFit="1" customWidth="1"/>
    <col min="9" max="9" width="17" bestFit="1" customWidth="1"/>
    <col min="10" max="10" width="19" style="55" customWidth="1"/>
    <col min="11" max="12" width="22.109375" bestFit="1" customWidth="1"/>
  </cols>
  <sheetData>
    <row r="2" spans="2:9" x14ac:dyDescent="0.3">
      <c r="B2" s="76" t="str">
        <f>'Resumo do Contrato'!B3</f>
        <v>CONTRATO 22/2019/RER/IPR</v>
      </c>
      <c r="C2" s="76"/>
      <c r="D2" s="76"/>
      <c r="E2" s="76"/>
      <c r="F2" s="76"/>
      <c r="G2" s="76"/>
      <c r="H2" s="76"/>
      <c r="I2" s="76"/>
    </row>
    <row r="3" spans="2:9" x14ac:dyDescent="0.3">
      <c r="B3" s="56" t="s">
        <v>16</v>
      </c>
      <c r="C3" s="56" t="s">
        <v>23</v>
      </c>
      <c r="D3" s="56" t="s">
        <v>28</v>
      </c>
      <c r="E3" s="56" t="s">
        <v>26</v>
      </c>
      <c r="F3" s="65" t="s">
        <v>27</v>
      </c>
      <c r="G3" s="65" t="s">
        <v>30</v>
      </c>
      <c r="H3" s="56" t="s">
        <v>31</v>
      </c>
      <c r="I3" s="56" t="s">
        <v>32</v>
      </c>
    </row>
    <row r="4" spans="2:9" x14ac:dyDescent="0.3">
      <c r="B4" s="57">
        <v>13</v>
      </c>
      <c r="C4" s="57" t="s">
        <v>22</v>
      </c>
      <c r="D4" s="67">
        <v>117.67</v>
      </c>
      <c r="E4" s="57">
        <v>160</v>
      </c>
      <c r="F4" s="67">
        <f>E4*D4</f>
        <v>18827.2</v>
      </c>
      <c r="G4" s="66">
        <v>6.6600000000000006E-2</v>
      </c>
      <c r="H4" s="58">
        <f>D4*0.9334</f>
        <v>109.833178</v>
      </c>
      <c r="I4" s="58">
        <f>E4*H4</f>
        <v>17573.30848</v>
      </c>
    </row>
    <row r="5" spans="2:9" x14ac:dyDescent="0.3">
      <c r="B5" s="57">
        <v>14</v>
      </c>
      <c r="C5" s="57" t="s">
        <v>24</v>
      </c>
      <c r="D5" s="81" t="s">
        <v>33</v>
      </c>
      <c r="E5" s="82"/>
      <c r="F5" s="57">
        <v>40000</v>
      </c>
      <c r="G5" s="66">
        <v>7.51E-2</v>
      </c>
      <c r="H5" s="70" t="s">
        <v>33</v>
      </c>
      <c r="I5" s="58">
        <f>F5*0.9249</f>
        <v>36996</v>
      </c>
    </row>
    <row r="6" spans="2:9" x14ac:dyDescent="0.3">
      <c r="B6" s="57">
        <v>15</v>
      </c>
      <c r="C6" s="57" t="s">
        <v>25</v>
      </c>
      <c r="D6" s="81" t="s">
        <v>33</v>
      </c>
      <c r="E6" s="82"/>
      <c r="F6" s="57">
        <v>0.01</v>
      </c>
      <c r="G6" s="69" t="s">
        <v>33</v>
      </c>
      <c r="H6" s="70" t="s">
        <v>33</v>
      </c>
      <c r="I6" s="58"/>
    </row>
    <row r="7" spans="2:9" x14ac:dyDescent="0.3">
      <c r="B7" s="77" t="s">
        <v>29</v>
      </c>
      <c r="C7" s="78"/>
      <c r="D7" s="78"/>
      <c r="E7" s="79"/>
      <c r="F7" s="68">
        <f>SUM(F4:F6)</f>
        <v>58827.21</v>
      </c>
      <c r="G7" s="80" t="s">
        <v>34</v>
      </c>
      <c r="H7" s="79"/>
      <c r="I7" s="59">
        <f>SUM(I4:I6)</f>
        <v>54569.30848</v>
      </c>
    </row>
    <row r="10" spans="2:9" x14ac:dyDescent="0.3">
      <c r="I10" s="55"/>
    </row>
  </sheetData>
  <mergeCells count="5">
    <mergeCell ref="B2:I2"/>
    <mergeCell ref="B7:E7"/>
    <mergeCell ref="G7:H7"/>
    <mergeCell ref="D5:E5"/>
    <mergeCell ref="D6:E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6"/>
  <sheetViews>
    <sheetView showGridLines="0" tabSelected="1" workbookViewId="0">
      <selection activeCell="K13" sqref="K13"/>
    </sheetView>
  </sheetViews>
  <sheetFormatPr defaultColWidth="9.109375" defaultRowHeight="14.4" x14ac:dyDescent="0.3"/>
  <cols>
    <col min="1" max="1" width="4.109375" style="33" customWidth="1"/>
    <col min="2" max="2" width="10.88671875" style="33" bestFit="1" customWidth="1"/>
    <col min="3" max="4" width="12.88671875" style="33" bestFit="1" customWidth="1"/>
    <col min="5" max="5" width="10.88671875" style="33" bestFit="1" customWidth="1"/>
    <col min="6" max="6" width="12.88671875" style="33" bestFit="1" customWidth="1"/>
    <col min="7" max="7" width="14.88671875" style="33" bestFit="1" customWidth="1"/>
    <col min="8" max="8" width="14.109375" style="33" bestFit="1" customWidth="1"/>
    <col min="9" max="9" width="16.109375" style="34" bestFit="1" customWidth="1"/>
    <col min="10" max="10" width="10.88671875" style="33" bestFit="1" customWidth="1"/>
    <col min="11" max="12" width="12.88671875" style="33" bestFit="1" customWidth="1"/>
    <col min="13" max="13" width="12.44140625" style="33" bestFit="1" customWidth="1"/>
    <col min="14" max="14" width="16.109375" style="33" bestFit="1" customWidth="1"/>
    <col min="15" max="16384" width="9.109375" style="33"/>
  </cols>
  <sheetData>
    <row r="1" spans="2:14" s="62" customFormat="1" x14ac:dyDescent="0.3">
      <c r="I1" s="63"/>
    </row>
    <row r="2" spans="2:14" s="62" customFormat="1" x14ac:dyDescent="0.3">
      <c r="I2" s="63"/>
    </row>
    <row r="3" spans="2:14" s="64" customFormat="1" x14ac:dyDescent="0.3"/>
    <row r="4" spans="2:14" s="64" customFormat="1" x14ac:dyDescent="0.3"/>
    <row r="5" spans="2:14" s="35" customFormat="1" ht="15" customHeight="1" x14ac:dyDescent="0.3">
      <c r="B5" s="76" t="str">
        <f>'Resumo do Contrato'!B3</f>
        <v>CONTRATO 22/2019/RER/IPR</v>
      </c>
      <c r="C5" s="76"/>
      <c r="D5" s="76"/>
      <c r="E5" s="86" t="s">
        <v>35</v>
      </c>
      <c r="F5" s="86"/>
      <c r="G5" s="86"/>
      <c r="H5" s="86"/>
      <c r="I5" s="84" t="s">
        <v>6</v>
      </c>
      <c r="J5" s="86" t="s">
        <v>41</v>
      </c>
      <c r="K5" s="86"/>
      <c r="L5" s="86"/>
      <c r="M5" s="86"/>
      <c r="N5" s="84" t="s">
        <v>6</v>
      </c>
    </row>
    <row r="6" spans="2:14" s="35" customFormat="1" x14ac:dyDescent="0.3">
      <c r="B6" s="85" t="str">
        <f>'Resumo do Contrato'!D4</f>
        <v>20/05/2019 a 19/05/2020</v>
      </c>
      <c r="C6" s="85"/>
      <c r="D6" s="85"/>
      <c r="E6" s="86" t="s">
        <v>36</v>
      </c>
      <c r="F6" s="86"/>
      <c r="G6" s="86"/>
      <c r="H6" s="86"/>
      <c r="I6" s="84"/>
      <c r="J6" s="86" t="s">
        <v>42</v>
      </c>
      <c r="K6" s="86"/>
      <c r="L6" s="86"/>
      <c r="M6" s="86"/>
      <c r="N6" s="84"/>
    </row>
    <row r="7" spans="2:14" s="35" customFormat="1" x14ac:dyDescent="0.3">
      <c r="B7" s="76"/>
      <c r="C7" s="76"/>
      <c r="D7" s="76"/>
      <c r="E7" s="86"/>
      <c r="F7" s="86"/>
      <c r="G7" s="86"/>
      <c r="H7" s="86"/>
      <c r="I7" s="84"/>
      <c r="J7" s="86"/>
      <c r="K7" s="86"/>
      <c r="L7" s="86"/>
      <c r="M7" s="86"/>
      <c r="N7" s="84"/>
    </row>
    <row r="8" spans="2:14" s="36" customFormat="1" ht="30" customHeight="1" x14ac:dyDescent="0.3">
      <c r="B8" s="87"/>
      <c r="C8" s="37" t="s">
        <v>7</v>
      </c>
      <c r="D8" s="37" t="s">
        <v>0</v>
      </c>
      <c r="E8" s="37" t="s">
        <v>12</v>
      </c>
      <c r="F8" s="37" t="s">
        <v>13</v>
      </c>
      <c r="G8" s="37" t="s">
        <v>17</v>
      </c>
      <c r="H8" s="38" t="s">
        <v>5</v>
      </c>
      <c r="I8" s="84"/>
      <c r="J8" s="37" t="s">
        <v>12</v>
      </c>
      <c r="K8" s="37" t="s">
        <v>13</v>
      </c>
      <c r="L8" s="37" t="s">
        <v>17</v>
      </c>
      <c r="M8" s="38" t="s">
        <v>5</v>
      </c>
      <c r="N8" s="84"/>
    </row>
    <row r="9" spans="2:14" s="35" customFormat="1" x14ac:dyDescent="0.3">
      <c r="B9" s="87"/>
      <c r="C9" s="39"/>
      <c r="D9" s="40">
        <v>54569.31</v>
      </c>
      <c r="E9" s="40"/>
      <c r="F9" s="40">
        <v>54569.31</v>
      </c>
      <c r="G9" s="40">
        <f>F9-D9</f>
        <v>0</v>
      </c>
      <c r="H9" s="41">
        <v>54569.31</v>
      </c>
      <c r="I9" s="42">
        <f>H9+D9</f>
        <v>109138.62</v>
      </c>
      <c r="J9" s="40"/>
      <c r="K9" s="40">
        <v>54569.31</v>
      </c>
      <c r="L9" s="40">
        <f>K9-F9</f>
        <v>0</v>
      </c>
      <c r="M9" s="41">
        <v>54569.31</v>
      </c>
      <c r="N9" s="42">
        <f>M9+I9</f>
        <v>163707.93</v>
      </c>
    </row>
    <row r="10" spans="2:14" s="35" customFormat="1" x14ac:dyDescent="0.3">
      <c r="B10" s="83" t="s">
        <v>14</v>
      </c>
      <c r="C10" s="83"/>
      <c r="D10" s="43"/>
      <c r="E10" s="83" t="s">
        <v>14</v>
      </c>
      <c r="F10" s="83"/>
      <c r="G10" s="44"/>
      <c r="H10" s="45"/>
      <c r="I10" s="45"/>
      <c r="J10" s="83" t="s">
        <v>14</v>
      </c>
      <c r="K10" s="83"/>
      <c r="L10" s="71"/>
      <c r="M10" s="45"/>
      <c r="N10" s="45"/>
    </row>
    <row r="11" spans="2:14" s="46" customFormat="1" ht="28.8" x14ac:dyDescent="0.3">
      <c r="B11" s="49" t="s">
        <v>18</v>
      </c>
      <c r="C11" s="47" t="s">
        <v>19</v>
      </c>
      <c r="D11" s="48"/>
      <c r="E11" s="49" t="s">
        <v>18</v>
      </c>
      <c r="F11" s="50" t="s">
        <v>15</v>
      </c>
      <c r="G11" s="50" t="s">
        <v>19</v>
      </c>
      <c r="H11" s="51"/>
      <c r="I11" s="45"/>
      <c r="J11" s="49" t="s">
        <v>18</v>
      </c>
      <c r="K11" s="50" t="s">
        <v>15</v>
      </c>
      <c r="L11" s="50" t="s">
        <v>19</v>
      </c>
      <c r="M11" s="51"/>
      <c r="N11" s="45"/>
    </row>
    <row r="12" spans="2:14" s="35" customFormat="1" x14ac:dyDescent="0.3">
      <c r="B12" s="89">
        <v>1</v>
      </c>
      <c r="C12" s="52">
        <v>54569.31</v>
      </c>
      <c r="E12" s="89">
        <v>13</v>
      </c>
      <c r="F12" s="53">
        <f>(G9/365)*217</f>
        <v>0</v>
      </c>
      <c r="G12" s="53">
        <v>54569.31</v>
      </c>
      <c r="H12" s="54"/>
      <c r="I12" s="45"/>
      <c r="J12" s="89">
        <v>25</v>
      </c>
      <c r="K12" s="53">
        <f>(L9/365)*217</f>
        <v>0</v>
      </c>
      <c r="L12" s="53">
        <v>54569.31</v>
      </c>
      <c r="M12" s="54"/>
      <c r="N12" s="45"/>
    </row>
    <row r="13" spans="2:14" s="35" customFormat="1" x14ac:dyDescent="0.3">
      <c r="B13" s="89">
        <v>2</v>
      </c>
      <c r="C13" s="52"/>
      <c r="E13" s="90">
        <v>14</v>
      </c>
      <c r="F13" s="53"/>
      <c r="G13" s="53"/>
      <c r="H13" s="61"/>
      <c r="I13" s="45"/>
      <c r="J13" s="90">
        <v>26</v>
      </c>
      <c r="K13" s="53"/>
      <c r="L13" s="53"/>
      <c r="M13" s="61"/>
      <c r="N13" s="45"/>
    </row>
    <row r="14" spans="2:14" s="35" customFormat="1" x14ac:dyDescent="0.3">
      <c r="B14" s="89">
        <v>3</v>
      </c>
      <c r="C14" s="52"/>
      <c r="E14" s="90">
        <v>15</v>
      </c>
      <c r="F14" s="53"/>
      <c r="G14" s="53"/>
      <c r="H14" s="61"/>
      <c r="I14" s="45"/>
      <c r="J14" s="90">
        <v>27</v>
      </c>
      <c r="K14" s="53"/>
      <c r="L14" s="53"/>
      <c r="M14" s="61"/>
      <c r="N14" s="45"/>
    </row>
    <row r="15" spans="2:14" s="35" customFormat="1" x14ac:dyDescent="0.3">
      <c r="B15" s="89">
        <v>4</v>
      </c>
      <c r="C15" s="52"/>
      <c r="E15" s="89">
        <v>16</v>
      </c>
      <c r="F15" s="53"/>
      <c r="G15" s="53"/>
      <c r="H15" s="54"/>
      <c r="I15" s="45"/>
      <c r="J15" s="89">
        <v>28</v>
      </c>
      <c r="K15" s="53"/>
      <c r="L15" s="53"/>
      <c r="M15" s="54"/>
      <c r="N15" s="45"/>
    </row>
    <row r="16" spans="2:14" s="35" customFormat="1" x14ac:dyDescent="0.3">
      <c r="B16" s="89">
        <v>5</v>
      </c>
      <c r="C16" s="52"/>
      <c r="E16" s="90">
        <v>17</v>
      </c>
      <c r="F16" s="53"/>
      <c r="G16" s="53"/>
      <c r="H16" s="54"/>
      <c r="I16" s="45"/>
      <c r="J16" s="90">
        <v>29</v>
      </c>
      <c r="K16" s="53"/>
      <c r="L16" s="53"/>
      <c r="M16" s="54"/>
      <c r="N16" s="45"/>
    </row>
    <row r="17" spans="2:14" s="35" customFormat="1" x14ac:dyDescent="0.3">
      <c r="B17" s="89">
        <v>6</v>
      </c>
      <c r="C17" s="52"/>
      <c r="E17" s="90">
        <v>18</v>
      </c>
      <c r="F17" s="53"/>
      <c r="G17" s="53"/>
      <c r="H17" s="54"/>
      <c r="I17" s="45"/>
      <c r="J17" s="90">
        <v>30</v>
      </c>
      <c r="K17" s="53"/>
      <c r="L17" s="53"/>
      <c r="M17" s="54"/>
      <c r="N17" s="45"/>
    </row>
    <row r="18" spans="2:14" s="35" customFormat="1" x14ac:dyDescent="0.3">
      <c r="B18" s="89">
        <v>7</v>
      </c>
      <c r="C18" s="52"/>
      <c r="E18" s="89">
        <v>19</v>
      </c>
      <c r="F18" s="53"/>
      <c r="G18" s="53"/>
      <c r="H18" s="54"/>
      <c r="I18" s="45"/>
      <c r="J18" s="89">
        <v>31</v>
      </c>
      <c r="K18" s="53"/>
      <c r="L18" s="53"/>
      <c r="M18" s="54"/>
      <c r="N18" s="45"/>
    </row>
    <row r="19" spans="2:14" s="35" customFormat="1" x14ac:dyDescent="0.3">
      <c r="B19" s="89">
        <v>8</v>
      </c>
      <c r="C19" s="52"/>
      <c r="E19" s="90">
        <v>20</v>
      </c>
      <c r="F19" s="53"/>
      <c r="G19" s="53"/>
      <c r="H19" s="54"/>
      <c r="I19" s="45"/>
      <c r="J19" s="90">
        <v>32</v>
      </c>
      <c r="K19" s="53"/>
      <c r="L19" s="53"/>
      <c r="M19" s="54"/>
      <c r="N19" s="45"/>
    </row>
    <row r="20" spans="2:14" s="35" customFormat="1" x14ac:dyDescent="0.3">
      <c r="B20" s="89">
        <v>9</v>
      </c>
      <c r="C20" s="52"/>
      <c r="E20" s="90">
        <v>21</v>
      </c>
      <c r="F20" s="53"/>
      <c r="G20" s="53"/>
      <c r="H20" s="54"/>
      <c r="I20" s="45"/>
      <c r="J20" s="90">
        <v>33</v>
      </c>
      <c r="K20" s="53"/>
      <c r="L20" s="53"/>
      <c r="M20" s="54"/>
      <c r="N20" s="45"/>
    </row>
    <row r="21" spans="2:14" s="35" customFormat="1" x14ac:dyDescent="0.3">
      <c r="B21" s="89">
        <v>10</v>
      </c>
      <c r="C21" s="52"/>
      <c r="E21" s="89">
        <v>22</v>
      </c>
      <c r="F21" s="53"/>
      <c r="G21" s="53"/>
      <c r="H21" s="54"/>
      <c r="I21" s="45"/>
      <c r="J21" s="89">
        <v>34</v>
      </c>
      <c r="K21" s="53"/>
      <c r="L21" s="53"/>
      <c r="M21" s="54"/>
      <c r="N21" s="45"/>
    </row>
    <row r="22" spans="2:14" s="35" customFormat="1" x14ac:dyDescent="0.3">
      <c r="B22" s="89">
        <v>11</v>
      </c>
      <c r="C22" s="52"/>
      <c r="E22" s="90">
        <v>23</v>
      </c>
      <c r="F22" s="53"/>
      <c r="G22" s="53"/>
      <c r="H22" s="54"/>
      <c r="I22" s="45"/>
      <c r="J22" s="90">
        <v>35</v>
      </c>
      <c r="K22" s="53"/>
      <c r="L22" s="53"/>
      <c r="M22" s="54"/>
      <c r="N22" s="45"/>
    </row>
    <row r="23" spans="2:14" s="35" customFormat="1" x14ac:dyDescent="0.3">
      <c r="B23" s="89">
        <v>12</v>
      </c>
      <c r="C23" s="52"/>
      <c r="E23" s="90">
        <v>24</v>
      </c>
      <c r="F23" s="53"/>
      <c r="G23" s="53"/>
      <c r="H23" s="54"/>
      <c r="I23" s="45"/>
      <c r="J23" s="90">
        <v>36</v>
      </c>
      <c r="K23" s="53"/>
      <c r="L23" s="53"/>
      <c r="M23" s="54"/>
      <c r="N23" s="45"/>
    </row>
    <row r="24" spans="2:14" s="35" customFormat="1" x14ac:dyDescent="0.3">
      <c r="I24" s="45"/>
    </row>
    <row r="25" spans="2:14" x14ac:dyDescent="0.3">
      <c r="I25" s="45"/>
    </row>
    <row r="26" spans="2:14" x14ac:dyDescent="0.3">
      <c r="I26" s="45"/>
    </row>
  </sheetData>
  <mergeCells count="15"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2021-04-23T16:44:49Z</dcterms:modified>
</cp:coreProperties>
</file>