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CEMIG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B5" i="3" l="1"/>
  <c r="I9" i="3" l="1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AA12" i="3" l="1"/>
  <c r="V12" i="3"/>
  <c r="G143" i="4"/>
  <c r="H107" i="4"/>
  <c r="H143" i="4"/>
  <c r="G107" i="4"/>
  <c r="I143" i="4" l="1"/>
  <c r="N9" i="3"/>
  <c r="S9" i="3" s="1"/>
  <c r="I107" i="4"/>
  <c r="J143" i="4"/>
  <c r="X9" i="3" l="1"/>
  <c r="AC9" i="3" s="1"/>
  <c r="AH9" i="3" s="1"/>
  <c r="E28" i="2"/>
  <c r="B6" i="3" l="1"/>
  <c r="G28" i="2"/>
  <c r="F28" i="2"/>
</calcChain>
</file>

<file path=xl/sharedStrings.xml><?xml version="1.0" encoding="utf-8"?>
<sst xmlns="http://schemas.openxmlformats.org/spreadsheetml/2006/main" count="132" uniqueCount="71">
  <si>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</si>
  <si>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</si>
  <si>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</si>
  <si>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</si>
  <si>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</si>
  <si>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</si>
  <si>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</si>
  <si>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</si>
  <si>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</si>
  <si>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</si>
  <si>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</si>
  <si>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</si>
  <si>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</si>
  <si>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</si>
  <si>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</si>
  <si>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</si>
  <si>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</si>
  <si>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</si>
  <si>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</si>
  <si>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</si>
  <si>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</si>
  <si>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</si>
  <si>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</si>
  <si>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</si>
  <si>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</si>
  <si>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</si>
  <si>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</si>
  <si>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</si>
  <si>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03/07/2018 a 02/07/2019</t>
  </si>
  <si>
    <t>ADITIVO 01/2019</t>
  </si>
  <si>
    <t xml:space="preserve">Prorrogação </t>
  </si>
  <si>
    <t>ADITIVO 02/2020</t>
  </si>
  <si>
    <t>serv</t>
  </si>
  <si>
    <t>ADITIVO 01/2019 - PRORROGAÇÃO</t>
  </si>
  <si>
    <t>ADITIVO 02/2020 - PRORROGAÇÃO</t>
  </si>
  <si>
    <t>03/07/2019 A 02/07/2020</t>
  </si>
  <si>
    <t>03/07/2020 A 02/07/2021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</si>
  <si>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</si>
  <si>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</si>
  <si>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</si>
  <si>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</si>
  <si>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</si>
  <si>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</si>
  <si>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</si>
  <si>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</si>
  <si>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</si>
  <si>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</si>
  <si>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</si>
  <si>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</si>
  <si>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CONTRATO 05.2018.BAM</t>
  </si>
  <si>
    <t>23209.001546/2019-65</t>
  </si>
  <si>
    <t>03/07/2019 a 02/07/2020</t>
  </si>
  <si>
    <t>03/07/2020 a 07/07/2021</t>
  </si>
  <si>
    <t>23209.001315/2020-95</t>
  </si>
  <si>
    <t xml:space="preserve">Fornecimento de energia elétrica regulada pela Cemig D </t>
  </si>
  <si>
    <t xml:space="preserve">DESCRIÇÃO </t>
  </si>
  <si>
    <t xml:space="preserve">TA 01... - REEQUILÍBRIO - Vigência a partir de </t>
  </si>
  <si>
    <t xml:space="preserve">TA ....  - REEQUILÍBRIO - Vigência a partir de </t>
  </si>
  <si>
    <t xml:space="preserve">....º APOSTILAMENTO - .....  - Vigência a partir de 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</si>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</sst>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F9" sqref="F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28</v>
      </c>
      <c r="E4" s="19">
        <v>506400</v>
      </c>
      <c r="F4" s="20"/>
      <c r="G4" s="21"/>
      <c r="H4" s="23"/>
      <c r="I4" s="5"/>
    </row>
    <row r="5" spans="2:10" x14ac:dyDescent="0.25">
      <c r="B5" s="76" t="s">
        <v>29</v>
      </c>
      <c r="C5" s="19" t="s">
        <v>30</v>
      </c>
      <c r="D5" s="23" t="s">
        <v>51</v>
      </c>
      <c r="E5" s="19"/>
      <c r="F5" s="20"/>
      <c r="G5" s="21"/>
      <c r="H5" s="23" t="s">
        <v>50</v>
      </c>
      <c r="I5" s="5"/>
    </row>
    <row r="6" spans="2:10" x14ac:dyDescent="0.25">
      <c r="B6" s="76" t="s">
        <v>31</v>
      </c>
      <c r="C6" s="19" t="s">
        <v>30</v>
      </c>
      <c r="D6" s="23" t="s">
        <v>52</v>
      </c>
      <c r="E6" s="19"/>
      <c r="F6" s="20"/>
      <c r="G6" s="21"/>
      <c r="H6" s="23" t="s">
        <v>53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506400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117" zoomScale="110" zoomScaleNormal="110" workbookViewId="0">
      <selection activeCell="J135" sqref="J13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6" t="str">
        <f>'Resumo do Contrato'!B3</f>
        <v>CONTRATO 05.2018.BAM</v>
      </c>
      <c r="C2" s="86"/>
      <c r="D2" s="86"/>
      <c r="E2" s="86"/>
      <c r="F2" s="86"/>
      <c r="G2" s="86"/>
    </row>
    <row r="3" spans="2:7" x14ac:dyDescent="0.25">
      <c r="B3" s="59" t="s">
        <v>15</v>
      </c>
      <c r="C3" s="59" t="s">
        <v>55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30" x14ac:dyDescent="0.25">
      <c r="B4" s="60"/>
      <c r="C4" s="81" t="s">
        <v>54</v>
      </c>
      <c r="D4" s="60" t="s">
        <v>32</v>
      </c>
      <c r="E4" s="60">
        <v>12</v>
      </c>
      <c r="F4" s="61"/>
      <c r="G4" s="61">
        <v>506400</v>
      </c>
    </row>
    <row r="5" spans="2:7" x14ac:dyDescent="0.25">
      <c r="B5" s="60"/>
      <c r="C5" s="60"/>
      <c r="D5" s="60"/>
      <c r="E5" s="60"/>
      <c r="F5" s="61"/>
      <c r="G5" s="61"/>
    </row>
    <row r="6" spans="2:7" x14ac:dyDescent="0.25">
      <c r="B6" s="60"/>
      <c r="C6" s="60"/>
      <c r="D6" s="60"/>
      <c r="E6" s="60"/>
      <c r="F6" s="61"/>
      <c r="G6" s="61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87"/>
      <c r="C35" s="87"/>
      <c r="D35" s="87"/>
      <c r="E35" s="87"/>
      <c r="F35" s="87"/>
      <c r="G35" s="62"/>
    </row>
    <row r="38" spans="2:9" x14ac:dyDescent="0.25">
      <c r="B38" s="86" t="s">
        <v>56</v>
      </c>
      <c r="C38" s="86"/>
      <c r="D38" s="86"/>
      <c r="E38" s="86"/>
      <c r="F38" s="86"/>
      <c r="G38" s="86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87"/>
      <c r="C71" s="87"/>
      <c r="D71" s="87"/>
      <c r="E71" s="87"/>
      <c r="F71" s="87"/>
      <c r="G71" s="62"/>
      <c r="H71" s="62"/>
      <c r="I71" s="62"/>
    </row>
    <row r="72" spans="2:9" x14ac:dyDescent="0.25">
      <c r="G72" s="58"/>
    </row>
    <row r="74" spans="2:9" x14ac:dyDescent="0.25">
      <c r="B74" s="86" t="s">
        <v>57</v>
      </c>
      <c r="C74" s="86"/>
      <c r="D74" s="86"/>
      <c r="E74" s="86"/>
      <c r="F74" s="86"/>
      <c r="G74" s="86"/>
      <c r="H74" s="69" t="s">
        <v>22</v>
      </c>
      <c r="I74" s="70" t="s">
        <v>23</v>
      </c>
    </row>
    <row r="75" spans="2:9" x14ac:dyDescent="0.25">
      <c r="B75" s="63" t="s">
        <v>15</v>
      </c>
      <c r="C75" s="63" t="s">
        <v>17</v>
      </c>
      <c r="D75" s="63" t="s">
        <v>18</v>
      </c>
      <c r="E75" s="63" t="s">
        <v>19</v>
      </c>
      <c r="F75" s="63" t="s">
        <v>20</v>
      </c>
      <c r="G75" s="63" t="s">
        <v>21</v>
      </c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87" t="s">
        <v>16</v>
      </c>
      <c r="C107" s="87"/>
      <c r="D107" s="87"/>
      <c r="E107" s="87"/>
      <c r="F107" s="87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6" t="s">
        <v>58</v>
      </c>
      <c r="C110" s="86"/>
      <c r="D110" s="86"/>
      <c r="E110" s="86"/>
      <c r="F110" s="86"/>
      <c r="G110" s="86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87" t="s">
        <v>16</v>
      </c>
      <c r="C143" s="87"/>
      <c r="D143" s="87"/>
      <c r="E143" s="87"/>
      <c r="F143" s="87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K1" workbookViewId="0">
      <selection activeCell="S15" sqref="S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05.2018.BAM</v>
      </c>
      <c r="C5" s="86"/>
      <c r="D5" s="86"/>
      <c r="E5" s="91" t="s">
        <v>33</v>
      </c>
      <c r="F5" s="91"/>
      <c r="G5" s="91"/>
      <c r="H5" s="91"/>
      <c r="I5" s="89" t="s">
        <v>6</v>
      </c>
      <c r="J5" s="91" t="s">
        <v>34</v>
      </c>
      <c r="K5" s="91"/>
      <c r="L5" s="91"/>
      <c r="M5" s="91"/>
      <c r="N5" s="89" t="s">
        <v>6</v>
      </c>
      <c r="O5" s="91"/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03/07/2018 a 02/07/2019</v>
      </c>
      <c r="C6" s="90"/>
      <c r="D6" s="90"/>
      <c r="E6" s="91" t="s">
        <v>35</v>
      </c>
      <c r="F6" s="91"/>
      <c r="G6" s="91"/>
      <c r="H6" s="91"/>
      <c r="I6" s="89"/>
      <c r="J6" s="91" t="s">
        <v>36</v>
      </c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3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9"/>
      <c r="J8" s="37" t="s">
        <v>11</v>
      </c>
      <c r="K8" s="37" t="s">
        <v>12</v>
      </c>
      <c r="L8" s="37" t="s">
        <v>23</v>
      </c>
      <c r="M8" s="38" t="s">
        <v>5</v>
      </c>
      <c r="N8" s="89"/>
      <c r="O8" s="37" t="s">
        <v>11</v>
      </c>
      <c r="P8" s="37" t="s">
        <v>12</v>
      </c>
      <c r="Q8" s="37" t="s">
        <v>23</v>
      </c>
      <c r="R8" s="38" t="s">
        <v>5</v>
      </c>
      <c r="S8" s="89"/>
      <c r="T8" s="37" t="s">
        <v>11</v>
      </c>
      <c r="U8" s="37" t="s">
        <v>12</v>
      </c>
      <c r="V8" s="37" t="s">
        <v>23</v>
      </c>
      <c r="W8" s="38" t="s">
        <v>5</v>
      </c>
      <c r="X8" s="89"/>
      <c r="Y8" s="37" t="s">
        <v>11</v>
      </c>
      <c r="Z8" s="37" t="s">
        <v>12</v>
      </c>
      <c r="AA8" s="37" t="s">
        <v>23</v>
      </c>
      <c r="AB8" s="38" t="s">
        <v>5</v>
      </c>
      <c r="AC8" s="89"/>
      <c r="AD8" s="37" t="s">
        <v>11</v>
      </c>
      <c r="AE8" s="37" t="s">
        <v>12</v>
      </c>
      <c r="AF8" s="37" t="s">
        <v>23</v>
      </c>
      <c r="AG8" s="38" t="s">
        <v>5</v>
      </c>
      <c r="AH8" s="89"/>
    </row>
    <row r="9" spans="2:34" s="35" customFormat="1" x14ac:dyDescent="0.25">
      <c r="B9" s="92"/>
      <c r="C9" s="39"/>
      <c r="D9" s="40">
        <v>506400</v>
      </c>
      <c r="E9" s="40"/>
      <c r="F9" s="40"/>
      <c r="G9" s="40"/>
      <c r="H9" s="41">
        <v>506400</v>
      </c>
      <c r="I9" s="42">
        <f>H9+D9</f>
        <v>1012800</v>
      </c>
      <c r="J9" s="40"/>
      <c r="K9" s="40"/>
      <c r="L9" s="40">
        <f>K9-F9</f>
        <v>0</v>
      </c>
      <c r="M9" s="41">
        <v>506400</v>
      </c>
      <c r="N9" s="42">
        <f>M9+I9</f>
        <v>1519200</v>
      </c>
      <c r="O9" s="40"/>
      <c r="P9" s="40"/>
      <c r="Q9" s="40">
        <f>P9-K9</f>
        <v>0</v>
      </c>
      <c r="R9" s="41">
        <v>506400</v>
      </c>
      <c r="S9" s="42">
        <f>R9+N9</f>
        <v>2025600</v>
      </c>
      <c r="T9" s="40"/>
      <c r="U9" s="40"/>
      <c r="V9" s="40">
        <f>U9-P9</f>
        <v>0</v>
      </c>
      <c r="W9" s="41"/>
      <c r="X9" s="42">
        <f>W9+S9</f>
        <v>2025600</v>
      </c>
      <c r="Y9" s="40"/>
      <c r="Z9" s="40"/>
      <c r="AA9" s="40">
        <f>Z9-U9</f>
        <v>0</v>
      </c>
      <c r="AB9" s="41"/>
      <c r="AC9" s="42">
        <f>AB9+X9</f>
        <v>2025600</v>
      </c>
      <c r="AD9" s="40"/>
      <c r="AE9" s="40"/>
      <c r="AF9" s="40">
        <f>AE9-Z9</f>
        <v>0</v>
      </c>
      <c r="AG9" s="41"/>
      <c r="AH9" s="42">
        <f>AG9+AC9</f>
        <v>2025600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 t="s">
        <v>13</v>
      </c>
      <c r="Z10" s="88"/>
      <c r="AA10" s="57"/>
      <c r="AB10" s="45"/>
      <c r="AC10" s="45"/>
      <c r="AD10" s="88" t="s">
        <v>13</v>
      </c>
      <c r="AE10" s="88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v>506400</v>
      </c>
      <c r="E12" s="52" t="s">
        <v>25</v>
      </c>
      <c r="F12" s="55">
        <f>(G9/365)*217</f>
        <v>0</v>
      </c>
      <c r="G12" s="55">
        <f>F12+C12</f>
        <v>506400</v>
      </c>
      <c r="H12" s="56"/>
      <c r="I12" s="45"/>
      <c r="J12" s="52" t="s">
        <v>37</v>
      </c>
      <c r="K12" s="55">
        <f>(L9/360)*148</f>
        <v>0</v>
      </c>
      <c r="L12" s="55">
        <v>42200</v>
      </c>
      <c r="M12" s="56"/>
      <c r="N12" s="45"/>
      <c r="O12" s="52" t="s">
        <v>59</v>
      </c>
      <c r="P12" s="55">
        <f>(Q9/360)*148</f>
        <v>0</v>
      </c>
      <c r="Q12" s="55">
        <v>42200</v>
      </c>
      <c r="R12" s="56"/>
      <c r="S12" s="45"/>
      <c r="T12" s="52"/>
      <c r="U12" s="55">
        <f>V9</f>
        <v>0</v>
      </c>
      <c r="V12" s="55">
        <f>U12+Q12</f>
        <v>42200</v>
      </c>
      <c r="W12" s="56"/>
      <c r="X12" s="45"/>
      <c r="Y12" s="52"/>
      <c r="Z12" s="55">
        <f>(AA9/365)*269</f>
        <v>0</v>
      </c>
      <c r="AA12" s="55">
        <f>Z12+V12</f>
        <v>42200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 t="s">
        <v>38</v>
      </c>
      <c r="K13" s="55"/>
      <c r="L13" s="55">
        <v>42200</v>
      </c>
      <c r="M13" s="77"/>
      <c r="N13" s="45"/>
      <c r="O13" s="54" t="s">
        <v>60</v>
      </c>
      <c r="P13" s="55"/>
      <c r="Q13" s="55">
        <v>42200</v>
      </c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 t="s">
        <v>39</v>
      </c>
      <c r="K14" s="55"/>
      <c r="L14" s="55">
        <v>42200</v>
      </c>
      <c r="M14" s="77"/>
      <c r="N14" s="45"/>
      <c r="O14" s="54" t="s">
        <v>61</v>
      </c>
      <c r="P14" s="55"/>
      <c r="Q14" s="55">
        <v>42200</v>
      </c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 t="s">
        <v>40</v>
      </c>
      <c r="K15" s="55"/>
      <c r="L15" s="55">
        <v>42200</v>
      </c>
      <c r="M15" s="56"/>
      <c r="N15" s="45"/>
      <c r="O15" s="54" t="s">
        <v>62</v>
      </c>
      <c r="P15" s="55"/>
      <c r="Q15" s="55">
        <v>42200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 t="s">
        <v>41</v>
      </c>
      <c r="K16" s="55"/>
      <c r="L16" s="55">
        <v>42200</v>
      </c>
      <c r="M16" s="56"/>
      <c r="N16" s="45"/>
      <c r="O16" s="54" t="s">
        <v>63</v>
      </c>
      <c r="P16" s="55"/>
      <c r="Q16" s="55">
        <v>42200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 t="s">
        <v>42</v>
      </c>
      <c r="K17" s="55"/>
      <c r="L17" s="55">
        <v>42200</v>
      </c>
      <c r="M17" s="56"/>
      <c r="N17" s="45"/>
      <c r="O17" s="54" t="s">
        <v>64</v>
      </c>
      <c r="P17" s="55"/>
      <c r="Q17" s="55">
        <v>42200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 t="s">
        <v>43</v>
      </c>
      <c r="K18" s="55"/>
      <c r="L18" s="55">
        <v>42200</v>
      </c>
      <c r="M18" s="56"/>
      <c r="N18" s="45"/>
      <c r="O18" s="54" t="s">
        <v>65</v>
      </c>
      <c r="P18" s="55"/>
      <c r="Q18" s="55">
        <v>42200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 t="s">
        <v>44</v>
      </c>
      <c r="K19" s="55"/>
      <c r="L19" s="55">
        <v>42200</v>
      </c>
      <c r="M19" s="56"/>
      <c r="N19" s="45"/>
      <c r="O19" s="54" t="s">
        <v>66</v>
      </c>
      <c r="P19" s="55"/>
      <c r="Q19" s="55">
        <v>42200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 t="s">
        <v>45</v>
      </c>
      <c r="K20" s="55"/>
      <c r="L20" s="55">
        <v>42200</v>
      </c>
      <c r="M20" s="56"/>
      <c r="N20" s="45"/>
      <c r="O20" s="54" t="s">
        <v>67</v>
      </c>
      <c r="P20" s="55"/>
      <c r="Q20" s="55">
        <v>42200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 t="s">
        <v>46</v>
      </c>
      <c r="K21" s="55"/>
      <c r="L21" s="55">
        <v>42200</v>
      </c>
      <c r="M21" s="56"/>
      <c r="N21" s="45"/>
      <c r="O21" s="54" t="s">
        <v>68</v>
      </c>
      <c r="P21" s="55"/>
      <c r="Q21" s="55">
        <v>42200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 t="s">
        <v>47</v>
      </c>
      <c r="K22" s="55"/>
      <c r="L22" s="55">
        <v>42200</v>
      </c>
      <c r="M22" s="56"/>
      <c r="N22" s="45"/>
      <c r="O22" s="54" t="s">
        <v>69</v>
      </c>
      <c r="P22" s="55"/>
      <c r="Q22" s="55">
        <v>42200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 t="s">
        <v>48</v>
      </c>
      <c r="K23" s="55"/>
      <c r="L23" s="55">
        <v>42200</v>
      </c>
      <c r="M23" s="56"/>
      <c r="N23" s="45"/>
      <c r="O23" s="54" t="s">
        <v>70</v>
      </c>
      <c r="P23" s="55"/>
      <c r="Q23" s="55">
        <v>42200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2021-06-24T18:57:48Z</dcterms:modified>
</cp:coreProperties>
</file>