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<sst xmlns="http://schemas.openxmlformats.org/spreadsheetml/2006/main" count="221" uniqueCount="99">
  <si>
    <t xml:space="preserve">Planilha de Controle de Contratos</t>
  </si>
  <si>
    <t xml:space="preserve">Contrato 39/2019/RER/IBR</t>
  </si>
  <si>
    <t xml:space="preserve">Alteração Contratual</t>
  </si>
  <si>
    <t xml:space="preserve">Tempo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</si>
  <si>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</si>
  <si>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</si>
  <si>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</si>
  <si>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</si>
  <si>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</si>
  <si>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</si>
  <si>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12/08/2019 A 11/08/2020</t>
  </si>
  <si>
    <t xml:space="preserve">23208.002474/2019-83</t>
  </si>
  <si>
    <t xml:space="preserve">Portaria 1106 - 05/09/2019</t>
  </si>
  <si>
    <t xml:space="preserve">Designação Fiscais</t>
  </si>
  <si>
    <t xml:space="preserve">23825.000401/2019-80</t>
  </si>
  <si>
    <t xml:space="preserve">ADITIVO Nº 01/2020 - 24/03/2020</t>
  </si>
  <si>
    <t xml:space="preserve">Reequilíbrio - Alteração de Tributo</t>
  </si>
  <si>
    <t xml:space="preserve">23825.000144/2020-10</t>
  </si>
  <si>
    <t xml:space="preserve">APOSTILAMENTO 01/2020 - 03/06/2020</t>
  </si>
  <si>
    <t xml:space="preserve">Repactuação</t>
  </si>
  <si>
    <t xml:space="preserve">23825.000225/2020-10</t>
  </si>
  <si>
    <t xml:space="preserve">ADITIVO Nº 02/2020 - 13/07/2020</t>
  </si>
  <si>
    <t xml:space="preserve">PRORROGAÇÃO</t>
  </si>
  <si>
    <t xml:space="preserve">12/08/2020 A 11/08/2021</t>
  </si>
  <si>
    <t xml:space="preserve">23825.000294/2020-23</t>
  </si>
  <si>
    <t xml:space="preserve">SUPRESSÃO</t>
  </si>
  <si>
    <t xml:space="preserve">23825.000294/2020-24</t>
  </si>
  <si>
    <t xml:space="preserve">ADITIVO Nº 03/2021 – 01/06/2021</t>
  </si>
  <si>
    <t xml:space="preserve">12/08/2021 A 11/08/2022</t>
  </si>
  <si>
    <t xml:space="preserve">23825.000480/2021-43 </t>
  </si>
  <si>
    <t xml:space="preserve">APOSTILAMENTO 02/2021 – 13/07/2021</t>
  </si>
  <si>
    <t xml:space="preserve"> 23825.000492/2021-78 </t>
  </si>
  <si>
    <t xml:space="preserve">Valor total do Contrato </t>
  </si>
  <si>
    <t xml:space="preserve">CONTRATO 39/2019/RER/IBR</t>
  </si>
  <si>
    <t xml:space="preserve">ITEM</t>
  </si>
  <si>
    <t xml:space="preserve">DESCRIÇÃO DO SERVIÇO</t>
  </si>
  <si>
    <t xml:space="preserve">QUANT. DE POSTOS</t>
  </si>
  <si>
    <t xml:space="preserve">VALOR UNITÁRIO MENSAL</t>
  </si>
  <si>
    <t xml:space="preserve">VALOR GLOBAL MENSAL</t>
  </si>
  <si>
    <t xml:space="preserve">VALOR GLOBAL ANUAL</t>
  </si>
  <si>
    <t xml:space="preserve">Zelador</t>
  </si>
  <si>
    <t xml:space="preserve">TOTAL</t>
  </si>
  <si>
    <t xml:space="preserve">Aditivo 01/2020 - Reequilíbrio Alteração Tributo -  a partir de 01/01/2020</t>
  </si>
  <si>
    <t xml:space="preserve">DIFERENÇA MENSAL DOS VALORES</t>
  </si>
  <si>
    <t xml:space="preserve">DIFERENÇA ANUAL DOS VALORES</t>
  </si>
  <si>
    <t xml:space="preserve">APOSTILAMENTO 01/2020 - REPACTUAÇÃO - a partir de 01/01/2020</t>
  </si>
  <si>
    <t xml:space="preserve">ADITIVO 02/2020 - SUPRESSÃO CUSTOS NÃO RENOVÁVEIS - a partir de 12/08/2020</t>
  </si>
  <si>
    <t xml:space="preserve">APOSTILAMENTO 02/2021 - REPACTUAÇÃO - a partir de 01/01/2021</t>
  </si>
  <si>
    <t xml:space="preserve">Aditivo 01/2020 - Reequilíbrio - Alteração Tributo</t>
  </si>
  <si>
    <t xml:space="preserve">Valor Acumulado</t>
  </si>
  <si>
    <t xml:space="preserve">Apostilamento 01/2020 - Repactuação</t>
  </si>
  <si>
    <t xml:space="preserve">Aditivo 02/2020 - Prorrogação</t>
  </si>
  <si>
    <t xml:space="preserve">Aditivo 02/2020 - Supressão Custos Não Renováveis</t>
  </si>
  <si>
    <t xml:space="preserve">Aditivo 03/2021 – Prorrogação</t>
  </si>
  <si>
    <t xml:space="preserve">Apostilamento 02/2021</t>
  </si>
  <si>
    <t xml:space="preserve">Vigência a partir de 01/01/2020</t>
  </si>
  <si>
    <t xml:space="preserve">Vigência de 12/08/2020 até 11/08/2021</t>
  </si>
  <si>
    <t xml:space="preserve">Vigência a partir de 12/08/2020</t>
  </si>
  <si>
    <t xml:space="preserve">Vigência de 12/08/2021 até 11/08/2022</t>
  </si>
  <si>
    <t xml:space="preserve">Vigência a partir de 01/01/2021</t>
  </si>
  <si>
    <t xml:space="preserve">Valor Mensal</t>
  </si>
  <si>
    <t xml:space="preserve">Valor Anual</t>
  </si>
  <si>
    <t xml:space="preserve">novo valor mensal</t>
  </si>
  <si>
    <t xml:space="preserve">novo valor anual</t>
  </si>
  <si>
    <t xml:space="preserve">Diferença Mensal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</si>
  <si>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</si>
  <si>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</si>
  <si>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</si>
  <si>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</si>
  <si>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</si>
  <si>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AGO</t>
  </si>
  <si>
    <t xml:space="preserve">1º</t>
  </si>
  <si>
    <t xml:space="preserve">2º</t>
  </si>
  <si>
    <t xml:space="preserve">14ª</t>
  </si>
  <si>
    <t xml:space="preserve">SET</t>
  </si>
  <si>
    <t xml:space="preserve">3º</t>
  </si>
  <si>
    <t xml:space="preserve">OUT</t>
  </si>
  <si>
    <t xml:space="preserve">4º</t>
  </si>
  <si>
    <t xml:space="preserve">NOV</t>
  </si>
  <si>
    <t xml:space="preserve">5º</t>
  </si>
  <si>
    <t xml:space="preserve">DEZ</t>
  </si>
  <si>
    <t xml:space="preserve">6º</t>
  </si>
  <si>
    <t xml:space="preserve">JAN</t>
  </si>
  <si>
    <t xml:space="preserve">7º</t>
  </si>
  <si>
    <t xml:space="preserve">FEV</t>
  </si>
  <si>
    <t xml:space="preserve">8º</t>
  </si>
  <si>
    <t xml:space="preserve">MAR</t>
  </si>
  <si>
    <t xml:space="preserve">9º</t>
  </si>
  <si>
    <t xml:space="preserve">ABR</t>
  </si>
  <si>
    <t xml:space="preserve">10º</t>
  </si>
  <si>
    <t xml:space="preserve">MAI</t>
  </si>
  <si>
    <t xml:space="preserve">11º</t>
  </si>
  <si>
    <t xml:space="preserve">JUN</t>
  </si>
  <si>
    <t xml:space="preserve">12º</t>
  </si>
  <si>
    <t xml:space="preserve">JUL</t>
  </si>
  <si>
    <t xml:space="preserve">13º</t>
  </si>
  <si>
    <t xml:space="preserve">ultimo dia do período calculado</t>
  </si>
  <si>
    <t xml:space="preserve">d-1 do INÍCIO do período calculado</t>
  </si>
  <si>
    <t xml:space="preserve">entende-se do período proporcional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</si>
</sst>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General"/>
    <numFmt numFmtId="172" formatCode="dd/mm/yy;@"/>
    <numFmt numFmtId="173" formatCode="d/mmm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b val="true"/>
      <sz val="36"/>
      <color rgb="FF000000"/>
      <name val="Calibri"/>
      <family val="2"/>
      <charset val="1"/>
    </font>
    <font>
      <sz val="40"/>
      <color rgb="FF000000"/>
      <name val="Calibri"/>
      <family val="2"/>
      <charset val="1"/>
    </font>
    <font>
      <b val="true"/>
      <sz val="9"/>
      <color rgb="FF00B0F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sz val="16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8EB4E3"/>
        <bgColor rgb="FF95B3D7"/>
      </patternFill>
    </fill>
    <fill>
      <patternFill patternType="solid">
        <fgColor rgb="FF92D050"/>
        <bgColor rgb="FFC0C0C0"/>
      </patternFill>
    </fill>
    <fill>
      <patternFill patternType="solid">
        <fgColor rgb="FF95B3D7"/>
        <bgColor rgb="FF8EB4E3"/>
      </patternFill>
    </fill>
    <fill>
      <patternFill patternType="solid">
        <fgColor rgb="FF729FCF"/>
        <bgColor rgb="FF8EB4E3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ck">
        <color rgb="FF00B0F0"/>
      </right>
      <top style="thick">
        <color rgb="FF00B0F0"/>
      </top>
      <bottom style="thick">
        <color rgb="FF00B0F0"/>
      </bottom>
      <diagonal/>
    </border>
    <border diagonalUp="false" diagonalDown="false">
      <left style="thick"/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6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3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justify" vertical="center" textRotation="0" wrapText="false" indent="0" shrinkToFit="false" readingOrder="1"/>
      <protection locked="true" hidden="false"/>
    </xf>
    <xf numFmtId="171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29FC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601214&amp;infra_sistema=100000100&amp;infra_unidade_atual=110001864&amp;infra_hash=11beb7cfdc19b75ee019f115a32ddb13652907d8daa6c4698b4c33e1a437dc47" TargetMode="External"/><Relationship Id="rId2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3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K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35.7"/>
    <col collapsed="false" customWidth="true" hidden="false" outlineLevel="0" max="3" min="3" style="1" width="40.28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false" outlineLevel="0" max="6" min="6" style="1" width="20.57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1" customFormat="false" ht="18.75" hidden="false" customHeight="false" outlineLevel="0" collapsed="false">
      <c r="C1" s="5" t="s">
        <v>0</v>
      </c>
    </row>
    <row r="3" customFormat="false" ht="15.75" hidden="false" customHeight="false" outlineLevel="0" collapsed="false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7" t="s">
        <v>8</v>
      </c>
      <c r="J3" s="10"/>
      <c r="K3" s="10"/>
    </row>
    <row r="4" customFormat="false" ht="15" hidden="false" customHeight="false" outlineLevel="0" collapsed="false">
      <c r="B4" s="11" t="s">
        <v>9</v>
      </c>
      <c r="C4" s="12"/>
      <c r="D4" s="13" t="s">
        <v>10</v>
      </c>
      <c r="E4" s="12" t="n">
        <v>51799.92</v>
      </c>
      <c r="F4" s="12" t="n">
        <f aca="false">E4/12</f>
        <v>4316.66</v>
      </c>
      <c r="G4" s="14"/>
      <c r="H4" s="15"/>
      <c r="I4" s="1" t="s">
        <v>11</v>
      </c>
      <c r="J4" s="16"/>
    </row>
    <row r="5" customFormat="false" ht="15" hidden="false" customHeight="false" outlineLevel="0" collapsed="false">
      <c r="B5" s="11" t="s">
        <v>12</v>
      </c>
      <c r="C5" s="12" t="s">
        <v>13</v>
      </c>
      <c r="D5" s="17"/>
      <c r="E5" s="12"/>
      <c r="F5" s="12" t="n">
        <f aca="false">E5/12</f>
        <v>0</v>
      </c>
      <c r="G5" s="14"/>
      <c r="H5" s="15"/>
      <c r="I5" s="1" t="s">
        <v>14</v>
      </c>
      <c r="J5" s="16"/>
    </row>
    <row r="6" customFormat="false" ht="15" hidden="false" customHeight="false" outlineLevel="0" collapsed="false">
      <c r="B6" s="11" t="s">
        <v>15</v>
      </c>
      <c r="C6" s="12" t="s">
        <v>16</v>
      </c>
      <c r="D6" s="17"/>
      <c r="E6" s="12" t="n">
        <v>-187.32</v>
      </c>
      <c r="F6" s="12" t="n">
        <f aca="false">E6/12</f>
        <v>-15.61</v>
      </c>
      <c r="G6" s="14"/>
      <c r="H6" s="15"/>
      <c r="I6" s="18" t="s">
        <v>17</v>
      </c>
      <c r="J6" s="16"/>
    </row>
    <row r="7" customFormat="false" ht="15" hidden="false" customHeight="false" outlineLevel="0" collapsed="false">
      <c r="B7" s="11" t="s">
        <v>18</v>
      </c>
      <c r="C7" s="12" t="s">
        <v>19</v>
      </c>
      <c r="D7" s="13"/>
      <c r="E7" s="12" t="n">
        <v>2400.6</v>
      </c>
      <c r="F7" s="12" t="n">
        <f aca="false">E7/12</f>
        <v>200.05</v>
      </c>
      <c r="G7" s="14"/>
      <c r="H7" s="15"/>
      <c r="I7" s="13" t="s">
        <v>20</v>
      </c>
      <c r="J7" s="16"/>
    </row>
    <row r="8" customFormat="false" ht="15" hidden="false" customHeight="false" outlineLevel="0" collapsed="false">
      <c r="B8" s="11" t="s">
        <v>21</v>
      </c>
      <c r="C8" s="12" t="s">
        <v>22</v>
      </c>
      <c r="D8" s="13" t="s">
        <v>23</v>
      </c>
      <c r="E8" s="12"/>
      <c r="F8" s="12"/>
      <c r="G8" s="14"/>
      <c r="H8" s="15"/>
      <c r="I8" s="18" t="s">
        <v>24</v>
      </c>
      <c r="J8" s="16"/>
    </row>
    <row r="9" customFormat="false" ht="15" hidden="false" customHeight="false" outlineLevel="0" collapsed="false">
      <c r="B9" s="11" t="s">
        <v>21</v>
      </c>
      <c r="C9" s="12" t="s">
        <v>25</v>
      </c>
      <c r="D9" s="13"/>
      <c r="E9" s="12" t="n">
        <v>-522</v>
      </c>
      <c r="F9" s="12" t="n">
        <f aca="false">E9/12</f>
        <v>-43.5</v>
      </c>
      <c r="G9" s="14"/>
      <c r="H9" s="15" t="n">
        <v>0.0096</v>
      </c>
      <c r="I9" s="18" t="s">
        <v>26</v>
      </c>
      <c r="J9" s="16"/>
    </row>
    <row r="10" customFormat="false" ht="14.9" hidden="false" customHeight="false" outlineLevel="0" collapsed="false">
      <c r="B10" s="11" t="s">
        <v>27</v>
      </c>
      <c r="C10" s="12" t="s">
        <v>22</v>
      </c>
      <c r="D10" s="17" t="s">
        <v>28</v>
      </c>
      <c r="E10" s="12" t="n">
        <v>0</v>
      </c>
      <c r="F10" s="12" t="n">
        <f aca="false">E10/12</f>
        <v>0</v>
      </c>
      <c r="G10" s="14"/>
      <c r="H10" s="15"/>
      <c r="I10" s="17" t="s">
        <v>29</v>
      </c>
      <c r="J10" s="16"/>
    </row>
    <row r="11" customFormat="false" ht="14.9" hidden="false" customHeight="false" outlineLevel="0" collapsed="false">
      <c r="B11" s="11" t="s">
        <v>30</v>
      </c>
      <c r="C11" s="12" t="s">
        <v>19</v>
      </c>
      <c r="D11" s="17"/>
      <c r="E11" s="12" t="n">
        <v>2029.8</v>
      </c>
      <c r="F11" s="12" t="n">
        <f aca="false">E11/12</f>
        <v>169.15</v>
      </c>
      <c r="G11" s="14"/>
      <c r="H11" s="15"/>
      <c r="I11" s="17" t="s">
        <v>31</v>
      </c>
      <c r="J11" s="16"/>
    </row>
    <row r="12" customFormat="false" ht="15" hidden="false" customHeight="false" outlineLevel="0" collapsed="false">
      <c r="B12" s="11"/>
      <c r="C12" s="12"/>
      <c r="D12" s="17"/>
      <c r="E12" s="12"/>
      <c r="F12" s="12" t="n">
        <f aca="false">E12/12</f>
        <v>0</v>
      </c>
      <c r="G12" s="14"/>
      <c r="H12" s="15"/>
      <c r="I12" s="17"/>
      <c r="J12" s="16"/>
      <c r="K12" s="19"/>
    </row>
    <row r="13" customFormat="false" ht="15" hidden="false" customHeight="false" outlineLevel="0" collapsed="false">
      <c r="B13" s="11"/>
      <c r="C13" s="12"/>
      <c r="D13" s="17"/>
      <c r="E13" s="12"/>
      <c r="F13" s="12" t="n">
        <f aca="false">E13/12</f>
        <v>0</v>
      </c>
      <c r="G13" s="14"/>
      <c r="H13" s="15"/>
      <c r="I13" s="17"/>
      <c r="J13" s="16"/>
      <c r="K13" s="19"/>
    </row>
    <row r="14" customFormat="false" ht="15" hidden="false" customHeight="false" outlineLevel="0" collapsed="false">
      <c r="B14" s="11"/>
      <c r="C14" s="12"/>
      <c r="D14" s="17"/>
      <c r="E14" s="12"/>
      <c r="F14" s="12" t="n">
        <f aca="false">E14/12</f>
        <v>0</v>
      </c>
      <c r="G14" s="14"/>
      <c r="H14" s="15"/>
      <c r="I14" s="17"/>
      <c r="J14" s="16"/>
      <c r="K14" s="19"/>
    </row>
    <row r="15" customFormat="false" ht="15" hidden="false" customHeight="false" outlineLevel="0" collapsed="false">
      <c r="B15" s="11"/>
      <c r="C15" s="12"/>
      <c r="D15" s="17"/>
      <c r="E15" s="12"/>
      <c r="F15" s="12" t="n">
        <f aca="false">E15/12</f>
        <v>0</v>
      </c>
      <c r="G15" s="14"/>
      <c r="H15" s="15"/>
      <c r="I15" s="17"/>
      <c r="J15" s="16"/>
      <c r="K15" s="19"/>
    </row>
    <row r="16" customFormat="false" ht="15" hidden="false" customHeight="false" outlineLevel="0" collapsed="false">
      <c r="B16" s="11"/>
      <c r="C16" s="12"/>
      <c r="D16" s="17"/>
      <c r="E16" s="12"/>
      <c r="F16" s="12" t="n">
        <f aca="false">E16/12</f>
        <v>0</v>
      </c>
      <c r="G16" s="14"/>
      <c r="H16" s="15"/>
      <c r="I16" s="17"/>
      <c r="J16" s="16"/>
      <c r="K16" s="19"/>
    </row>
    <row r="17" customFormat="false" ht="15" hidden="false" customHeight="false" outlineLevel="0" collapsed="false">
      <c r="B17" s="11"/>
      <c r="C17" s="12"/>
      <c r="D17" s="17"/>
      <c r="E17" s="12"/>
      <c r="F17" s="12" t="n">
        <f aca="false">E17/12</f>
        <v>0</v>
      </c>
      <c r="G17" s="14"/>
      <c r="H17" s="15"/>
      <c r="I17" s="17"/>
      <c r="J17" s="16"/>
      <c r="K17" s="19"/>
    </row>
    <row r="18" customFormat="false" ht="15" hidden="false" customHeight="false" outlineLevel="0" collapsed="false">
      <c r="B18" s="11"/>
      <c r="C18" s="12"/>
      <c r="D18" s="17"/>
      <c r="E18" s="12"/>
      <c r="F18" s="12" t="n">
        <f aca="false">E18/12</f>
        <v>0</v>
      </c>
      <c r="G18" s="14"/>
      <c r="H18" s="15"/>
      <c r="I18" s="17"/>
      <c r="J18" s="16"/>
      <c r="K18" s="19"/>
    </row>
    <row r="19" customFormat="false" ht="15" hidden="false" customHeight="false" outlineLevel="0" collapsed="false">
      <c r="B19" s="20"/>
      <c r="C19" s="21"/>
      <c r="D19" s="17"/>
      <c r="E19" s="12"/>
      <c r="F19" s="12" t="n">
        <f aca="false">E19/12</f>
        <v>0</v>
      </c>
      <c r="G19" s="14"/>
      <c r="H19" s="15"/>
      <c r="I19" s="17"/>
      <c r="J19" s="16"/>
      <c r="K19" s="19"/>
    </row>
    <row r="20" customFormat="false" ht="15" hidden="false" customHeight="false" outlineLevel="0" collapsed="false">
      <c r="B20" s="22" t="s">
        <v>32</v>
      </c>
      <c r="C20" s="23"/>
      <c r="D20" s="24"/>
      <c r="E20" s="23" t="n">
        <f aca="false">SUM(E4:E19)</f>
        <v>55521</v>
      </c>
      <c r="F20" s="23" t="n">
        <f aca="false">SUM(F4:F19)</f>
        <v>4626.75</v>
      </c>
      <c r="G20" s="25" t="n">
        <f aca="false">SUM(G4:G19)</f>
        <v>0</v>
      </c>
      <c r="H20" s="26" t="n">
        <f aca="false">SUM(H4:H19)</f>
        <v>0.0096</v>
      </c>
      <c r="I20" s="24"/>
      <c r="J20" s="27"/>
    </row>
    <row r="21" customFormat="false" ht="15" hidden="false" customHeight="false" outlineLevel="0" collapsed="false">
      <c r="C21" s="16"/>
      <c r="E21" s="16"/>
      <c r="F21" s="16"/>
      <c r="G21" s="28"/>
      <c r="H21" s="29"/>
    </row>
    <row r="22" customFormat="false" ht="15" hidden="false" customHeight="false" outlineLevel="0" collapsed="false">
      <c r="E22" s="16"/>
      <c r="F22" s="30"/>
      <c r="G22" s="31"/>
    </row>
    <row r="23" customFormat="false" ht="15" hidden="false" customHeight="false" outlineLevel="0" collapsed="false">
      <c r="E23" s="32"/>
      <c r="G23" s="31"/>
      <c r="J23" s="33"/>
    </row>
    <row r="24" customFormat="false" ht="15" hidden="false" customHeight="false" outlineLevel="0" collapsed="false">
      <c r="G24" s="31"/>
    </row>
    <row r="25" customFormat="false" ht="15" hidden="false" customHeight="false" outlineLevel="0" collapsed="false">
      <c r="E25" s="30"/>
      <c r="G25" s="31"/>
    </row>
    <row r="26" customFormat="false" ht="15" hidden="false" customHeight="false" outlineLevel="0" collapsed="false">
      <c r="G26" s="31"/>
    </row>
  </sheetData>
  <mergeCells count="1">
    <mergeCell ref="J3:K3"/>
  </mergeCells>
  <conditionalFormatting sqref="C1:C9 C11:C13 C20:C1048576">
    <cfRule type="containsText" priority="2" operator="containsText" aboveAverage="0" equalAverage="0" bottom="0" percent="0" rank="0" text="acréscimo" dxfId="0">
      <formula>NOT(ISERROR(SEARCH("acréscimo",C1)))</formula>
    </cfRule>
    <cfRule type="containsText" priority="3" operator="containsText" aboveAverage="0" equalAverage="0" bottom="0" percent="0" rank="0" text="supressão" dxfId="1">
      <formula>NOT(ISERROR(SEARCH("supressão",C1)))</formula>
    </cfRule>
  </conditionalFormatting>
  <conditionalFormatting sqref="C10">
    <cfRule type="containsText" priority="4" operator="containsText" aboveAverage="0" equalAverage="0" bottom="0" percent="0" rank="0" text="acréscimo" dxfId="2">
      <formula>NOT(ISERROR(SEARCH("acréscimo",C10)))</formula>
    </cfRule>
    <cfRule type="containsText" priority="5" operator="containsText" aboveAverage="0" equalAverage="0" bottom="0" percent="0" rank="0" text="supressão" dxfId="3">
      <formula>NOT(ISERROR(SEARCH("supressão",C10)))</formula>
    </cfRule>
  </conditionalFormatting>
  <conditionalFormatting sqref="C14">
    <cfRule type="containsText" priority="6" operator="containsText" aboveAverage="0" equalAverage="0" bottom="0" percent="0" rank="0" text="acréscimo" dxfId="4">
      <formula>NOT(ISERROR(SEARCH("acréscimo",C14)))</formula>
    </cfRule>
    <cfRule type="containsText" priority="7" operator="containsText" aboveAverage="0" equalAverage="0" bottom="0" percent="0" rank="0" text="supressão" dxfId="5">
      <formula>NOT(ISERROR(SEARCH("supressão",C14)))</formula>
    </cfRule>
  </conditionalFormatting>
  <conditionalFormatting sqref="C15">
    <cfRule type="containsText" priority="8" operator="containsText" aboveAverage="0" equalAverage="0" bottom="0" percent="0" rank="0" text="acréscimo" dxfId="6">
      <formula>NOT(ISERROR(SEARCH("acréscimo",C15)))</formula>
    </cfRule>
    <cfRule type="containsText" priority="9" operator="containsText" aboveAverage="0" equalAverage="0" bottom="0" percent="0" rank="0" text="supressão" dxfId="7">
      <formula>NOT(ISERROR(SEARCH("supressão",C15)))</formula>
    </cfRule>
  </conditionalFormatting>
  <conditionalFormatting sqref="C16:C19">
    <cfRule type="containsText" priority="10" operator="containsText" aboveAverage="0" equalAverage="0" bottom="0" percent="0" rank="0" text="acréscimo" dxfId="8">
      <formula>NOT(ISERROR(SEARCH("acréscimo",C16)))</formula>
    </cfRule>
    <cfRule type="containsText" priority="11" operator="containsText" aboveAverage="0" equalAverage="0" bottom="0" percent="0" rank="0" text="supressão" dxfId="9">
      <formula>NOT(ISERROR(SEARCH("supressão",C16)))</formula>
    </cfRule>
  </conditionalFormatting>
  <hyperlinks>
    <hyperlink ref="I6" r:id="rId1" display="23825.000144/2020-10"/>
    <hyperlink ref="I8" r:id="rId2" display="23825.000294/2020-23"/>
    <hyperlink ref="I9" r:id="rId3" display="23825.000294/2020-24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25"/>
  <sheetViews>
    <sheetView showFormulas="false" showGridLines="false" showRowColHeaders="true" showZeros="true" rightToLeft="false" tabSelected="false" showOutlineSymbols="true" defaultGridColor="true" view="normal" topLeftCell="A9" colorId="64" zoomScale="90" zoomScaleNormal="90" zoomScalePageLayoutView="100" workbookViewId="0">
      <selection pane="topLeft" activeCell="I26" activeCellId="0" sqref="I26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5.28"/>
    <col collapsed="false" customWidth="true" hidden="false" outlineLevel="0" max="3" min="3" style="0" width="38.28"/>
    <col collapsed="false" customWidth="true" hidden="false" outlineLevel="0" max="8" min="4" style="0" width="15.85"/>
    <col collapsed="false" customWidth="true" hidden="false" outlineLevel="0" max="9" min="9" style="0" width="16.85"/>
    <col collapsed="false" customWidth="true" hidden="false" outlineLevel="0" max="10" min="10" style="0" width="9.57"/>
    <col collapsed="false" customWidth="true" hidden="false" outlineLevel="0" max="11" min="11" style="0" width="15.28"/>
  </cols>
  <sheetData>
    <row r="1" customFormat="false" ht="15.75" hidden="false" customHeight="false" outlineLevel="0" collapsed="false"/>
    <row r="2" customFormat="false" ht="15.75" hidden="false" customHeight="false" outlineLevel="0" collapsed="false">
      <c r="B2" s="34" t="s">
        <v>33</v>
      </c>
      <c r="C2" s="34"/>
      <c r="D2" s="34"/>
      <c r="E2" s="34"/>
      <c r="F2" s="34"/>
      <c r="G2" s="34"/>
    </row>
    <row r="3" customFormat="false" ht="45.75" hidden="false" customHeight="false" outlineLevel="0" collapsed="false">
      <c r="B3" s="35" t="s">
        <v>34</v>
      </c>
      <c r="C3" s="36" t="s">
        <v>35</v>
      </c>
      <c r="D3" s="36" t="s">
        <v>36</v>
      </c>
      <c r="E3" s="36" t="s">
        <v>37</v>
      </c>
      <c r="F3" s="36" t="s">
        <v>38</v>
      </c>
      <c r="G3" s="36" t="s">
        <v>39</v>
      </c>
    </row>
    <row r="4" customFormat="false" ht="15.75" hidden="false" customHeight="false" outlineLevel="0" collapsed="false">
      <c r="B4" s="37" t="n">
        <v>1</v>
      </c>
      <c r="C4" s="38" t="s">
        <v>40</v>
      </c>
      <c r="D4" s="38" t="n">
        <v>1</v>
      </c>
      <c r="E4" s="39" t="n">
        <v>4316.66</v>
      </c>
      <c r="F4" s="39" t="n">
        <f aca="false">D4*E4</f>
        <v>4316.66</v>
      </c>
      <c r="G4" s="39" t="n">
        <f aca="false">12*F4</f>
        <v>51799.92</v>
      </c>
    </row>
    <row r="5" customFormat="false" ht="15.75" hidden="false" customHeight="false" outlineLevel="0" collapsed="false">
      <c r="B5" s="40" t="s">
        <v>41</v>
      </c>
      <c r="C5" s="40"/>
      <c r="D5" s="38" t="n">
        <f aca="false">SUM(D4:D4)</f>
        <v>1</v>
      </c>
      <c r="E5" s="39"/>
      <c r="F5" s="39" t="n">
        <f aca="false">SUM(F4:F4)</f>
        <v>4316.66</v>
      </c>
      <c r="G5" s="39" t="n">
        <f aca="false">SUM(G4:G4)</f>
        <v>51799.92</v>
      </c>
    </row>
    <row r="6" customFormat="false" ht="15.75" hidden="false" customHeight="false" outlineLevel="0" collapsed="false"/>
    <row r="7" customFormat="false" ht="15.75" hidden="false" customHeight="false" outlineLevel="0" collapsed="false">
      <c r="B7" s="34" t="s">
        <v>42</v>
      </c>
      <c r="C7" s="34"/>
      <c r="D7" s="34"/>
      <c r="E7" s="34"/>
      <c r="F7" s="34"/>
      <c r="G7" s="34"/>
    </row>
    <row r="8" customFormat="false" ht="45.75" hidden="false" customHeight="false" outlineLevel="0" collapsed="false">
      <c r="B8" s="35" t="s">
        <v>34</v>
      </c>
      <c r="C8" s="36" t="s">
        <v>35</v>
      </c>
      <c r="D8" s="36" t="s">
        <v>36</v>
      </c>
      <c r="E8" s="36" t="s">
        <v>37</v>
      </c>
      <c r="F8" s="36" t="s">
        <v>38</v>
      </c>
      <c r="G8" s="36" t="s">
        <v>39</v>
      </c>
      <c r="H8" s="41" t="s">
        <v>43</v>
      </c>
      <c r="I8" s="41" t="s">
        <v>44</v>
      </c>
    </row>
    <row r="9" customFormat="false" ht="15.75" hidden="false" customHeight="false" outlineLevel="0" collapsed="false">
      <c r="B9" s="37" t="n">
        <v>1</v>
      </c>
      <c r="C9" s="38" t="s">
        <v>40</v>
      </c>
      <c r="D9" s="38" t="n">
        <v>1</v>
      </c>
      <c r="E9" s="39" t="n">
        <v>4301.05</v>
      </c>
      <c r="F9" s="39" t="n">
        <f aca="false">D9*E9</f>
        <v>4301.05</v>
      </c>
      <c r="G9" s="39" t="n">
        <f aca="false">12*F9</f>
        <v>51612.6</v>
      </c>
      <c r="H9" s="42" t="n">
        <f aca="false">F9-F4</f>
        <v>-15.6099999999997</v>
      </c>
      <c r="I9" s="42" t="n">
        <f aca="false">G9-G4</f>
        <v>-187.319999999992</v>
      </c>
    </row>
    <row r="10" customFormat="false" ht="15.75" hidden="false" customHeight="false" outlineLevel="0" collapsed="false">
      <c r="B10" s="43" t="s">
        <v>41</v>
      </c>
      <c r="C10" s="43"/>
      <c r="D10" s="44" t="n">
        <f aca="false">SUM(D9:D9)</f>
        <v>1</v>
      </c>
      <c r="E10" s="45"/>
      <c r="F10" s="45" t="n">
        <f aca="false">SUM(F9:F9)</f>
        <v>4301.05</v>
      </c>
      <c r="G10" s="45" t="n">
        <f aca="false">SUM(G9:G9)</f>
        <v>51612.6</v>
      </c>
      <c r="H10" s="42" t="n">
        <f aca="false">SUM(H9:H9)</f>
        <v>-15.6099999999997</v>
      </c>
      <c r="I10" s="42" t="n">
        <f aca="false">SUM(I9:I9)</f>
        <v>-187.319999999992</v>
      </c>
    </row>
    <row r="11" customFormat="false" ht="15.75" hidden="false" customHeight="false" outlineLevel="0" collapsed="false"/>
    <row r="12" customFormat="false" ht="15.75" hidden="false" customHeight="false" outlineLevel="0" collapsed="false">
      <c r="B12" s="34" t="s">
        <v>45</v>
      </c>
      <c r="C12" s="34"/>
      <c r="D12" s="34"/>
      <c r="E12" s="34"/>
      <c r="F12" s="34"/>
      <c r="G12" s="34"/>
    </row>
    <row r="13" customFormat="false" ht="45.75" hidden="false" customHeight="false" outlineLevel="0" collapsed="false">
      <c r="B13" s="35" t="s">
        <v>34</v>
      </c>
      <c r="C13" s="36" t="s">
        <v>35</v>
      </c>
      <c r="D13" s="36" t="s">
        <v>36</v>
      </c>
      <c r="E13" s="36" t="s">
        <v>37</v>
      </c>
      <c r="F13" s="36" t="s">
        <v>38</v>
      </c>
      <c r="G13" s="36" t="s">
        <v>39</v>
      </c>
      <c r="H13" s="41" t="s">
        <v>43</v>
      </c>
      <c r="I13" s="41" t="s">
        <v>44</v>
      </c>
    </row>
    <row r="14" customFormat="false" ht="15.75" hidden="false" customHeight="false" outlineLevel="0" collapsed="false">
      <c r="B14" s="37" t="n">
        <v>1</v>
      </c>
      <c r="C14" s="38" t="s">
        <v>40</v>
      </c>
      <c r="D14" s="38" t="n">
        <v>1</v>
      </c>
      <c r="E14" s="39" t="n">
        <v>4501.1</v>
      </c>
      <c r="F14" s="39" t="n">
        <f aca="false">D14*E14</f>
        <v>4501.1</v>
      </c>
      <c r="G14" s="39" t="n">
        <f aca="false">12*F14</f>
        <v>54013.2</v>
      </c>
      <c r="H14" s="42" t="n">
        <f aca="false">F14-F9</f>
        <v>200.05</v>
      </c>
      <c r="I14" s="42" t="n">
        <f aca="false">G14-G9</f>
        <v>2400.6</v>
      </c>
    </row>
    <row r="15" customFormat="false" ht="15.75" hidden="false" customHeight="false" outlineLevel="0" collapsed="false">
      <c r="B15" s="43" t="s">
        <v>41</v>
      </c>
      <c r="C15" s="43"/>
      <c r="D15" s="44" t="n">
        <f aca="false">SUM(D14:D14)</f>
        <v>1</v>
      </c>
      <c r="E15" s="45"/>
      <c r="F15" s="45" t="n">
        <f aca="false">SUM(F14:F14)</f>
        <v>4501.1</v>
      </c>
      <c r="G15" s="45" t="n">
        <f aca="false">SUM(G14:G14)</f>
        <v>54013.2</v>
      </c>
      <c r="H15" s="42" t="n">
        <f aca="false">F15-F10</f>
        <v>200.05</v>
      </c>
      <c r="I15" s="42" t="n">
        <f aca="false">G15-G10</f>
        <v>2400.6</v>
      </c>
    </row>
    <row r="16" customFormat="false" ht="15.75" hidden="false" customHeight="false" outlineLevel="0" collapsed="false">
      <c r="F16" s="46"/>
      <c r="G16" s="46"/>
    </row>
    <row r="17" customFormat="false" ht="15.75" hidden="false" customHeight="false" outlineLevel="0" collapsed="false">
      <c r="B17" s="34" t="s">
        <v>46</v>
      </c>
      <c r="C17" s="34"/>
      <c r="D17" s="34"/>
      <c r="E17" s="34"/>
      <c r="F17" s="34"/>
      <c r="G17" s="34"/>
    </row>
    <row r="18" customFormat="false" ht="45.75" hidden="false" customHeight="false" outlineLevel="0" collapsed="false">
      <c r="B18" s="35" t="s">
        <v>34</v>
      </c>
      <c r="C18" s="36" t="s">
        <v>35</v>
      </c>
      <c r="D18" s="36" t="s">
        <v>36</v>
      </c>
      <c r="E18" s="36" t="s">
        <v>37</v>
      </c>
      <c r="F18" s="36" t="s">
        <v>38</v>
      </c>
      <c r="G18" s="36" t="s">
        <v>39</v>
      </c>
      <c r="H18" s="41" t="s">
        <v>43</v>
      </c>
      <c r="I18" s="41" t="s">
        <v>44</v>
      </c>
    </row>
    <row r="19" customFormat="false" ht="15.75" hidden="false" customHeight="false" outlineLevel="0" collapsed="false">
      <c r="B19" s="37" t="n">
        <v>1</v>
      </c>
      <c r="C19" s="38" t="s">
        <v>40</v>
      </c>
      <c r="D19" s="38" t="n">
        <v>1</v>
      </c>
      <c r="E19" s="39" t="n">
        <v>4457.6</v>
      </c>
      <c r="F19" s="39" t="n">
        <f aca="false">D19*E19</f>
        <v>4457.6</v>
      </c>
      <c r="G19" s="39" t="n">
        <f aca="false">12*F19</f>
        <v>53491.2</v>
      </c>
      <c r="H19" s="42" t="n">
        <f aca="false">F19-F14</f>
        <v>-43.5</v>
      </c>
      <c r="I19" s="42" t="n">
        <f aca="false">G19-G14</f>
        <v>-522</v>
      </c>
    </row>
    <row r="20" customFormat="false" ht="15.75" hidden="false" customHeight="false" outlineLevel="0" collapsed="false">
      <c r="B20" s="43" t="s">
        <v>41</v>
      </c>
      <c r="C20" s="43"/>
      <c r="D20" s="44" t="n">
        <f aca="false">SUM(D19:D19)</f>
        <v>1</v>
      </c>
      <c r="E20" s="45"/>
      <c r="F20" s="45" t="n">
        <f aca="false">SUM(F19:F19)</f>
        <v>4457.6</v>
      </c>
      <c r="G20" s="45" t="n">
        <f aca="false">SUM(G19:G19)</f>
        <v>53491.2</v>
      </c>
      <c r="H20" s="42" t="n">
        <f aca="false">F20-F15</f>
        <v>-43.5</v>
      </c>
      <c r="I20" s="42" t="n">
        <f aca="false">G20-G15</f>
        <v>-522</v>
      </c>
    </row>
    <row r="22" customFormat="false" ht="13.8" hidden="false" customHeight="false" outlineLevel="0" collapsed="false">
      <c r="B22" s="34" t="s">
        <v>47</v>
      </c>
      <c r="C22" s="34"/>
      <c r="D22" s="34"/>
      <c r="E22" s="34"/>
      <c r="F22" s="34"/>
      <c r="G22" s="34"/>
    </row>
    <row r="23" customFormat="false" ht="42.25" hidden="false" customHeight="false" outlineLevel="0" collapsed="false">
      <c r="B23" s="35" t="s">
        <v>34</v>
      </c>
      <c r="C23" s="36" t="s">
        <v>35</v>
      </c>
      <c r="D23" s="36" t="s">
        <v>36</v>
      </c>
      <c r="E23" s="36" t="s">
        <v>37</v>
      </c>
      <c r="F23" s="36" t="s">
        <v>38</v>
      </c>
      <c r="G23" s="36" t="s">
        <v>39</v>
      </c>
      <c r="H23" s="41" t="s">
        <v>43</v>
      </c>
      <c r="I23" s="41" t="s">
        <v>44</v>
      </c>
    </row>
    <row r="24" customFormat="false" ht="13.8" hidden="false" customHeight="false" outlineLevel="0" collapsed="false">
      <c r="B24" s="37" t="n">
        <v>1</v>
      </c>
      <c r="C24" s="38" t="s">
        <v>40</v>
      </c>
      <c r="D24" s="38" t="n">
        <v>1</v>
      </c>
      <c r="E24" s="39" t="n">
        <v>4626.75</v>
      </c>
      <c r="F24" s="39" t="n">
        <f aca="false">D24*E24</f>
        <v>4626.75</v>
      </c>
      <c r="G24" s="39" t="n">
        <f aca="false">12*F24</f>
        <v>55521</v>
      </c>
      <c r="H24" s="42" t="n">
        <f aca="false">F24-F19</f>
        <v>169.15</v>
      </c>
      <c r="I24" s="42" t="n">
        <f aca="false">G24-G19</f>
        <v>2029.8</v>
      </c>
    </row>
    <row r="25" customFormat="false" ht="13.8" hidden="false" customHeight="false" outlineLevel="0" collapsed="false">
      <c r="B25" s="43" t="s">
        <v>41</v>
      </c>
      <c r="C25" s="43"/>
      <c r="D25" s="44" t="n">
        <f aca="false">SUM(D24:D24)</f>
        <v>1</v>
      </c>
      <c r="E25" s="45"/>
      <c r="F25" s="45" t="n">
        <f aca="false">SUM(F24:F24)</f>
        <v>4626.75</v>
      </c>
      <c r="G25" s="45" t="n">
        <f aca="false">SUM(G24:G24)</f>
        <v>55521</v>
      </c>
      <c r="H25" s="42" t="n">
        <f aca="false">F25-F20</f>
        <v>169.15</v>
      </c>
      <c r="I25" s="42" t="n">
        <f aca="false">G25-G20</f>
        <v>2029.8</v>
      </c>
    </row>
  </sheetData>
  <mergeCells count="10">
    <mergeCell ref="B2:G2"/>
    <mergeCell ref="B5:C5"/>
    <mergeCell ref="B7:G7"/>
    <mergeCell ref="B10:C10"/>
    <mergeCell ref="B12:G12"/>
    <mergeCell ref="B15:C15"/>
    <mergeCell ref="B17:G17"/>
    <mergeCell ref="B20:C20"/>
    <mergeCell ref="B22:G22"/>
    <mergeCell ref="B25:C2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31"/>
  <sheetViews>
    <sheetView showFormulas="false" showGridLines="false" showRowColHeaders="true" showZeros="true" rightToLeft="false" tabSelected="true" showOutlineSymbols="true" defaultGridColor="true" view="normal" topLeftCell="A2" colorId="64" zoomScale="110" zoomScaleNormal="110" zoomScalePageLayoutView="100" workbookViewId="0">
      <pane xSplit="1" ySplit="0" topLeftCell="X2" activePane="topRight" state="frozen"/>
      <selection pane="topLeft" activeCell="A2" activeCellId="0" sqref="A2"/>
      <selection pane="topRight" activeCell="Z13" activeCellId="0" sqref="Z13"/>
    </sheetView>
  </sheetViews>
  <sheetFormatPr defaultColWidth="9.14453125" defaultRowHeight="13.8" zeroHeight="false" outlineLevelRow="0" outlineLevelCol="0"/>
  <cols>
    <col collapsed="false" customWidth="true" hidden="false" outlineLevel="0" max="1" min="1" style="47" width="5.57"/>
    <col collapsed="false" customWidth="true" hidden="false" outlineLevel="0" max="2" min="2" style="48" width="11.43"/>
    <col collapsed="false" customWidth="true" hidden="false" outlineLevel="0" max="3" min="3" style="48" width="17.85"/>
    <col collapsed="false" customWidth="true" hidden="false" outlineLevel="0" max="4" min="4" style="48" width="19.14"/>
    <col collapsed="false" customWidth="true" hidden="false" outlineLevel="0" max="5" min="5" style="48" width="13.85"/>
    <col collapsed="false" customWidth="true" hidden="false" outlineLevel="0" max="7" min="6" style="48" width="15.28"/>
    <col collapsed="false" customWidth="true" hidden="false" outlineLevel="0" max="8" min="8" style="48" width="16"/>
    <col collapsed="false" customWidth="true" hidden="false" outlineLevel="0" max="9" min="9" style="49" width="16.71"/>
    <col collapsed="false" customWidth="true" hidden="false" outlineLevel="0" max="10" min="10" style="48" width="12.85"/>
    <col collapsed="false" customWidth="true" hidden="false" outlineLevel="0" max="11" min="11" style="48" width="25.72"/>
    <col collapsed="false" customWidth="true" hidden="false" outlineLevel="0" max="12" min="12" style="48" width="12.71"/>
    <col collapsed="false" customWidth="true" hidden="false" outlineLevel="0" max="13" min="13" style="48" width="11.71"/>
    <col collapsed="false" customWidth="true" hidden="false" outlineLevel="0" max="14" min="14" style="48" width="16.85"/>
    <col collapsed="false" customWidth="true" hidden="false" outlineLevel="0" max="15" min="15" style="48" width="12.85"/>
    <col collapsed="false" customWidth="true" hidden="false" outlineLevel="0" max="16" min="16" style="48" width="25.72"/>
    <col collapsed="false" customWidth="true" hidden="false" outlineLevel="0" max="18" min="17" style="48" width="12.71"/>
    <col collapsed="false" customWidth="true" hidden="false" outlineLevel="0" max="19" min="19" style="48" width="16.85"/>
    <col collapsed="false" customWidth="true" hidden="false" outlineLevel="0" max="20" min="20" style="48" width="12.28"/>
    <col collapsed="false" customWidth="true" hidden="false" outlineLevel="0" max="21" min="21" style="48" width="25.72"/>
    <col collapsed="false" customWidth="true" hidden="false" outlineLevel="0" max="23" min="22" style="48" width="12.71"/>
    <col collapsed="false" customWidth="true" hidden="false" outlineLevel="0" max="24" min="24" style="48" width="16.85"/>
    <col collapsed="false" customWidth="true" hidden="false" outlineLevel="0" max="25" min="25" style="48" width="12.28"/>
    <col collapsed="false" customWidth="true" hidden="false" outlineLevel="0" max="26" min="26" style="48" width="25.72"/>
    <col collapsed="false" customWidth="true" hidden="false" outlineLevel="0" max="28" min="27" style="48" width="12.71"/>
    <col collapsed="false" customWidth="true" hidden="false" outlineLevel="0" max="29" min="29" style="48" width="16.85"/>
    <col collapsed="false" customWidth="true" hidden="false" outlineLevel="0" max="30" min="30" style="48" width="12.28"/>
    <col collapsed="false" customWidth="true" hidden="false" outlineLevel="0" max="31" min="31" style="48" width="25.72"/>
    <col collapsed="false" customWidth="true" hidden="false" outlineLevel="0" max="33" min="32" style="48" width="12.71"/>
    <col collapsed="false" customWidth="true" hidden="false" outlineLevel="0" max="34" min="34" style="48" width="16.85"/>
    <col collapsed="false" customWidth="false" hidden="false" outlineLevel="0" max="1024" min="35" style="48" width="9.14"/>
  </cols>
  <sheetData>
    <row r="1" customFormat="false" ht="13.8" hidden="false" customHeight="false" outlineLevel="0" collapsed="false">
      <c r="I1" s="48"/>
    </row>
    <row r="2" customFormat="false" ht="13.8" hidden="false" customHeight="false" outlineLevel="0" collapsed="false">
      <c r="I2" s="48"/>
    </row>
    <row r="3" customFormat="false" ht="13.8" hidden="false" customHeight="true" outlineLevel="0" collapsed="false">
      <c r="B3" s="50" t="str">
        <f aca="false">'Resumo do Contrato'!B3</f>
        <v>Contrato 39/2019/RER/IBR</v>
      </c>
      <c r="C3" s="50"/>
      <c r="D3" s="50"/>
      <c r="E3" s="51" t="s">
        <v>48</v>
      </c>
      <c r="F3" s="51"/>
      <c r="G3" s="51"/>
      <c r="H3" s="51"/>
      <c r="I3" s="52" t="s">
        <v>49</v>
      </c>
      <c r="J3" s="51" t="s">
        <v>50</v>
      </c>
      <c r="K3" s="51"/>
      <c r="L3" s="51"/>
      <c r="M3" s="51"/>
      <c r="N3" s="52" t="s">
        <v>49</v>
      </c>
      <c r="O3" s="53" t="s">
        <v>51</v>
      </c>
      <c r="P3" s="53"/>
      <c r="Q3" s="53"/>
      <c r="R3" s="53"/>
      <c r="S3" s="52" t="s">
        <v>49</v>
      </c>
      <c r="T3" s="54" t="s">
        <v>52</v>
      </c>
      <c r="U3" s="54"/>
      <c r="V3" s="54"/>
      <c r="W3" s="54"/>
      <c r="X3" s="52" t="s">
        <v>49</v>
      </c>
      <c r="Y3" s="53" t="s">
        <v>53</v>
      </c>
      <c r="Z3" s="53"/>
      <c r="AA3" s="53"/>
      <c r="AB3" s="53"/>
      <c r="AC3" s="52" t="s">
        <v>49</v>
      </c>
      <c r="AD3" s="55" t="s">
        <v>54</v>
      </c>
      <c r="AE3" s="55"/>
      <c r="AF3" s="55"/>
      <c r="AG3" s="55"/>
      <c r="AH3" s="52" t="s">
        <v>49</v>
      </c>
    </row>
    <row r="4" customFormat="false" ht="13.8" hidden="false" customHeight="false" outlineLevel="0" collapsed="false">
      <c r="B4" s="56" t="str">
        <f aca="false">'Resumo do Contrato'!D4</f>
        <v>12/08/2019 A 11/08/2020</v>
      </c>
      <c r="C4" s="56"/>
      <c r="D4" s="56"/>
      <c r="E4" s="51" t="s">
        <v>55</v>
      </c>
      <c r="F4" s="51"/>
      <c r="G4" s="51"/>
      <c r="H4" s="51"/>
      <c r="I4" s="52"/>
      <c r="J4" s="51" t="s">
        <v>55</v>
      </c>
      <c r="K4" s="51"/>
      <c r="L4" s="51"/>
      <c r="M4" s="51"/>
      <c r="N4" s="52"/>
      <c r="O4" s="53" t="s">
        <v>56</v>
      </c>
      <c r="P4" s="53"/>
      <c r="Q4" s="53"/>
      <c r="R4" s="53"/>
      <c r="S4" s="52"/>
      <c r="T4" s="54" t="s">
        <v>57</v>
      </c>
      <c r="U4" s="54"/>
      <c r="V4" s="54"/>
      <c r="W4" s="54"/>
      <c r="X4" s="52"/>
      <c r="Y4" s="53" t="s">
        <v>58</v>
      </c>
      <c r="Z4" s="53"/>
      <c r="AA4" s="53"/>
      <c r="AB4" s="53"/>
      <c r="AC4" s="52"/>
      <c r="AD4" s="55" t="s">
        <v>59</v>
      </c>
      <c r="AE4" s="55"/>
      <c r="AF4" s="55"/>
      <c r="AG4" s="55"/>
      <c r="AH4" s="52"/>
    </row>
    <row r="5" customFormat="false" ht="13.8" hidden="false" customHeight="false" outlineLevel="0" collapsed="false">
      <c r="B5" s="50"/>
      <c r="C5" s="50"/>
      <c r="D5" s="50"/>
      <c r="E5" s="51"/>
      <c r="F5" s="51"/>
      <c r="G5" s="51"/>
      <c r="H5" s="51"/>
      <c r="I5" s="52"/>
      <c r="J5" s="51"/>
      <c r="K5" s="51"/>
      <c r="L5" s="51"/>
      <c r="M5" s="51"/>
      <c r="N5" s="52"/>
      <c r="O5" s="53"/>
      <c r="P5" s="53"/>
      <c r="Q5" s="53"/>
      <c r="R5" s="53"/>
      <c r="S5" s="52"/>
      <c r="T5" s="54"/>
      <c r="U5" s="54"/>
      <c r="V5" s="54"/>
      <c r="W5" s="54"/>
      <c r="X5" s="52"/>
      <c r="Y5" s="53"/>
      <c r="Z5" s="53"/>
      <c r="AA5" s="53"/>
      <c r="AB5" s="53"/>
      <c r="AC5" s="52"/>
      <c r="AD5" s="55"/>
      <c r="AE5" s="55"/>
      <c r="AF5" s="55"/>
      <c r="AG5" s="55"/>
      <c r="AH5" s="52"/>
    </row>
    <row r="6" s="62" customFormat="true" ht="28.45" hidden="false" customHeight="false" outlineLevel="0" collapsed="false">
      <c r="A6" s="47"/>
      <c r="B6" s="57"/>
      <c r="C6" s="58" t="s">
        <v>60</v>
      </c>
      <c r="D6" s="59" t="s">
        <v>61</v>
      </c>
      <c r="E6" s="60" t="s">
        <v>62</v>
      </c>
      <c r="F6" s="58" t="s">
        <v>63</v>
      </c>
      <c r="G6" s="58" t="s">
        <v>64</v>
      </c>
      <c r="H6" s="61" t="s">
        <v>65</v>
      </c>
      <c r="I6" s="52"/>
      <c r="J6" s="60" t="s">
        <v>62</v>
      </c>
      <c r="K6" s="58" t="s">
        <v>63</v>
      </c>
      <c r="L6" s="58" t="s">
        <v>64</v>
      </c>
      <c r="M6" s="61" t="s">
        <v>65</v>
      </c>
      <c r="N6" s="52"/>
      <c r="O6" s="60" t="s">
        <v>62</v>
      </c>
      <c r="P6" s="58" t="s">
        <v>63</v>
      </c>
      <c r="Q6" s="58" t="s">
        <v>64</v>
      </c>
      <c r="R6" s="61" t="s">
        <v>65</v>
      </c>
      <c r="S6" s="52"/>
      <c r="T6" s="60" t="s">
        <v>62</v>
      </c>
      <c r="U6" s="58" t="s">
        <v>63</v>
      </c>
      <c r="V6" s="58" t="s">
        <v>64</v>
      </c>
      <c r="W6" s="61" t="s">
        <v>65</v>
      </c>
      <c r="X6" s="52"/>
      <c r="Y6" s="60" t="s">
        <v>62</v>
      </c>
      <c r="Z6" s="58" t="s">
        <v>63</v>
      </c>
      <c r="AA6" s="58" t="s">
        <v>64</v>
      </c>
      <c r="AB6" s="61" t="s">
        <v>65</v>
      </c>
      <c r="AC6" s="52"/>
      <c r="AD6" s="60" t="s">
        <v>62</v>
      </c>
      <c r="AE6" s="58" t="s">
        <v>63</v>
      </c>
      <c r="AF6" s="58" t="s">
        <v>64</v>
      </c>
      <c r="AG6" s="61" t="s">
        <v>65</v>
      </c>
      <c r="AH6" s="52"/>
    </row>
    <row r="7" customFormat="false" ht="13.8" hidden="false" customHeight="false" outlineLevel="0" collapsed="false">
      <c r="B7" s="57"/>
      <c r="C7" s="63" t="n">
        <f aca="false">D7/12</f>
        <v>4316.66</v>
      </c>
      <c r="D7" s="64" t="n">
        <v>51799.92</v>
      </c>
      <c r="E7" s="65" t="n">
        <f aca="false">F7/12</f>
        <v>4301.05</v>
      </c>
      <c r="F7" s="66" t="n">
        <v>51612.6</v>
      </c>
      <c r="G7" s="66" t="n">
        <f aca="false">E7-C7</f>
        <v>-15.6099999999997</v>
      </c>
      <c r="H7" s="67" t="n">
        <f aca="false">F22</f>
        <v>-114.993666666667</v>
      </c>
      <c r="I7" s="68" t="n">
        <f aca="false">H7+D7</f>
        <v>51684.9263333333</v>
      </c>
      <c r="J7" s="65" t="n">
        <f aca="false">K7/12</f>
        <v>4501.1</v>
      </c>
      <c r="K7" s="66" t="n">
        <v>54013.2</v>
      </c>
      <c r="L7" s="66" t="n">
        <f aca="false">J7-E7</f>
        <v>200.049999999999</v>
      </c>
      <c r="M7" s="67" t="n">
        <f aca="false">K22</f>
        <v>1473.70166666667</v>
      </c>
      <c r="N7" s="68" t="n">
        <f aca="false">M7+I7</f>
        <v>53158.628</v>
      </c>
      <c r="O7" s="65" t="n">
        <f aca="false">P7/12</f>
        <v>4501.1</v>
      </c>
      <c r="P7" s="66" t="n">
        <v>54013.2</v>
      </c>
      <c r="Q7" s="66" t="n">
        <f aca="false">O7-J7</f>
        <v>0</v>
      </c>
      <c r="R7" s="67" t="n">
        <f aca="false">Q22</f>
        <v>54013.2</v>
      </c>
      <c r="S7" s="68" t="n">
        <f aca="false">R7+N7</f>
        <v>107171.828</v>
      </c>
      <c r="T7" s="65" t="n">
        <f aca="false">U7/12</f>
        <v>4457.6</v>
      </c>
      <c r="U7" s="66" t="n">
        <v>53491.2</v>
      </c>
      <c r="V7" s="66" t="n">
        <f aca="false">T7-O7</f>
        <v>-43.5</v>
      </c>
      <c r="W7" s="67" t="n">
        <f aca="false">U22</f>
        <v>-522</v>
      </c>
      <c r="X7" s="68" t="n">
        <f aca="false">W7+S7</f>
        <v>106649.828</v>
      </c>
      <c r="Y7" s="65" t="n">
        <f aca="false">Z7/12</f>
        <v>4457.6</v>
      </c>
      <c r="Z7" s="66" t="n">
        <v>53491.2</v>
      </c>
      <c r="AA7" s="66" t="n">
        <f aca="false">Y7-T7</f>
        <v>0</v>
      </c>
      <c r="AB7" s="67" t="n">
        <f aca="false">AA22</f>
        <v>53491.2</v>
      </c>
      <c r="AC7" s="68" t="n">
        <f aca="false">AB7+X7</f>
        <v>160141.028</v>
      </c>
      <c r="AD7" s="65" t="n">
        <f aca="false">AE7/12</f>
        <v>4626.75</v>
      </c>
      <c r="AE7" s="66" t="n">
        <v>55521</v>
      </c>
      <c r="AF7" s="66" t="n">
        <f aca="false">AD7-T7</f>
        <v>169.150000000001</v>
      </c>
      <c r="AG7" s="67" t="n">
        <f aca="false">AE22</f>
        <v>1246.07166666667</v>
      </c>
      <c r="AH7" s="68" t="n">
        <f aca="false">AG7+AC7</f>
        <v>161387.099666667</v>
      </c>
    </row>
    <row r="8" customFormat="false" ht="13.8" hidden="false" customHeight="false" outlineLevel="0" collapsed="false">
      <c r="B8" s="69" t="s">
        <v>66</v>
      </c>
      <c r="C8" s="69"/>
      <c r="D8" s="70"/>
      <c r="E8" s="71" t="s">
        <v>66</v>
      </c>
      <c r="F8" s="71"/>
      <c r="G8" s="69"/>
      <c r="H8" s="72"/>
      <c r="I8" s="73"/>
      <c r="J8" s="71" t="s">
        <v>66</v>
      </c>
      <c r="K8" s="71"/>
      <c r="L8" s="69"/>
      <c r="M8" s="72"/>
      <c r="N8" s="73"/>
      <c r="O8" s="71" t="s">
        <v>66</v>
      </c>
      <c r="P8" s="71"/>
      <c r="Q8" s="69"/>
      <c r="R8" s="72"/>
      <c r="S8" s="73"/>
      <c r="T8" s="71" t="s">
        <v>66</v>
      </c>
      <c r="U8" s="71"/>
      <c r="V8" s="69"/>
      <c r="W8" s="72"/>
      <c r="X8" s="73"/>
      <c r="Y8" s="71" t="s">
        <v>66</v>
      </c>
      <c r="Z8" s="71"/>
      <c r="AA8" s="69"/>
      <c r="AB8" s="72"/>
      <c r="AC8" s="73"/>
      <c r="AD8" s="71" t="s">
        <v>66</v>
      </c>
      <c r="AE8" s="71"/>
      <c r="AF8" s="69"/>
      <c r="AG8" s="72"/>
      <c r="AH8" s="73"/>
    </row>
    <row r="9" s="49" customFormat="true" ht="28.45" hidden="false" customHeight="false" outlineLevel="0" collapsed="false">
      <c r="A9" s="74"/>
      <c r="B9" s="75" t="s">
        <v>67</v>
      </c>
      <c r="C9" s="76" t="s">
        <v>68</v>
      </c>
      <c r="D9" s="77"/>
      <c r="E9" s="78" t="s">
        <v>67</v>
      </c>
      <c r="F9" s="76" t="s">
        <v>69</v>
      </c>
      <c r="G9" s="76" t="s">
        <v>68</v>
      </c>
      <c r="H9" s="79"/>
      <c r="I9" s="73"/>
      <c r="J9" s="78" t="s">
        <v>67</v>
      </c>
      <c r="K9" s="76" t="s">
        <v>69</v>
      </c>
      <c r="L9" s="76" t="s">
        <v>68</v>
      </c>
      <c r="M9" s="79"/>
      <c r="N9" s="73"/>
      <c r="O9" s="78" t="s">
        <v>67</v>
      </c>
      <c r="P9" s="76" t="s">
        <v>69</v>
      </c>
      <c r="Q9" s="76" t="s">
        <v>68</v>
      </c>
      <c r="R9" s="79"/>
      <c r="S9" s="73"/>
      <c r="T9" s="78" t="s">
        <v>67</v>
      </c>
      <c r="U9" s="76" t="s">
        <v>69</v>
      </c>
      <c r="V9" s="76" t="s">
        <v>68</v>
      </c>
      <c r="W9" s="79"/>
      <c r="X9" s="73"/>
      <c r="Y9" s="78" t="s">
        <v>67</v>
      </c>
      <c r="Z9" s="76" t="s">
        <v>69</v>
      </c>
      <c r="AA9" s="76" t="s">
        <v>68</v>
      </c>
      <c r="AB9" s="79"/>
      <c r="AC9" s="73"/>
      <c r="AD9" s="78" t="s">
        <v>67</v>
      </c>
      <c r="AE9" s="76" t="s">
        <v>69</v>
      </c>
      <c r="AF9" s="76" t="s">
        <v>68</v>
      </c>
      <c r="AG9" s="79"/>
      <c r="AH9" s="73"/>
    </row>
    <row r="10" customFormat="false" ht="15" hidden="false" customHeight="true" outlineLevel="0" collapsed="false">
      <c r="A10" s="80" t="s">
        <v>70</v>
      </c>
      <c r="B10" s="81" t="s">
        <v>71</v>
      </c>
      <c r="C10" s="63" t="n">
        <v>4316.66</v>
      </c>
      <c r="D10" s="82"/>
      <c r="E10" s="83" t="s">
        <v>71</v>
      </c>
      <c r="F10" s="84"/>
      <c r="G10" s="84" t="n">
        <f aca="false">F10+C10</f>
        <v>4316.66</v>
      </c>
      <c r="H10" s="85"/>
      <c r="I10" s="73"/>
      <c r="J10" s="83" t="s">
        <v>71</v>
      </c>
      <c r="K10" s="84"/>
      <c r="L10" s="84" t="n">
        <f aca="false">K10+G10</f>
        <v>4316.66</v>
      </c>
      <c r="M10" s="85"/>
      <c r="N10" s="73"/>
      <c r="O10" s="86" t="s">
        <v>72</v>
      </c>
      <c r="P10" s="84"/>
      <c r="Q10" s="84" t="n">
        <v>4501.1</v>
      </c>
      <c r="R10" s="85"/>
      <c r="S10" s="73"/>
      <c r="T10" s="86" t="s">
        <v>72</v>
      </c>
      <c r="U10" s="84" t="n">
        <v>-43.5</v>
      </c>
      <c r="V10" s="84" t="n">
        <f aca="false">U10+Q10</f>
        <v>4457.6</v>
      </c>
      <c r="W10" s="85"/>
      <c r="X10" s="87"/>
      <c r="Y10" s="88" t="s">
        <v>73</v>
      </c>
      <c r="Z10" s="84"/>
      <c r="AA10" s="84" t="n">
        <f aca="false">Z10+V10</f>
        <v>4457.6</v>
      </c>
      <c r="AB10" s="85"/>
      <c r="AC10" s="87"/>
      <c r="AD10" s="88" t="s">
        <v>73</v>
      </c>
      <c r="AE10" s="84"/>
      <c r="AF10" s="84" t="n">
        <f aca="false">AE10+AA10</f>
        <v>4457.6</v>
      </c>
      <c r="AG10" s="85"/>
      <c r="AH10" s="73"/>
    </row>
    <row r="11" customFormat="false" ht="15" hidden="false" customHeight="true" outlineLevel="0" collapsed="false">
      <c r="A11" s="80" t="s">
        <v>74</v>
      </c>
      <c r="B11" s="81"/>
      <c r="C11" s="63" t="n">
        <v>4316.66</v>
      </c>
      <c r="D11" s="82"/>
      <c r="E11" s="83"/>
      <c r="F11" s="84"/>
      <c r="G11" s="84" t="n">
        <f aca="false">F11+C11</f>
        <v>4316.66</v>
      </c>
      <c r="H11" s="89"/>
      <c r="I11" s="73"/>
      <c r="J11" s="83"/>
      <c r="K11" s="84"/>
      <c r="L11" s="84" t="n">
        <f aca="false">K11+G11</f>
        <v>4316.66</v>
      </c>
      <c r="M11" s="89"/>
      <c r="N11" s="73"/>
      <c r="O11" s="86" t="s">
        <v>75</v>
      </c>
      <c r="P11" s="84"/>
      <c r="Q11" s="84" t="n">
        <v>4501.1</v>
      </c>
      <c r="R11" s="89"/>
      <c r="S11" s="73"/>
      <c r="T11" s="86" t="s">
        <v>75</v>
      </c>
      <c r="U11" s="84" t="n">
        <v>-43.5</v>
      </c>
      <c r="V11" s="84" t="n">
        <f aca="false">U11+Q11</f>
        <v>4457.6</v>
      </c>
      <c r="W11" s="89"/>
      <c r="X11" s="73"/>
      <c r="Y11" s="88"/>
      <c r="Z11" s="84"/>
      <c r="AA11" s="84" t="n">
        <f aca="false">Z11+V11</f>
        <v>4457.6</v>
      </c>
      <c r="AB11" s="89"/>
      <c r="AC11" s="73"/>
      <c r="AD11" s="88"/>
      <c r="AE11" s="84"/>
      <c r="AF11" s="84" t="n">
        <f aca="false">AE11+AA11</f>
        <v>4457.6</v>
      </c>
      <c r="AG11" s="89"/>
      <c r="AH11" s="73"/>
    </row>
    <row r="12" customFormat="false" ht="15" hidden="false" customHeight="true" outlineLevel="0" collapsed="false">
      <c r="A12" s="80" t="s">
        <v>76</v>
      </c>
      <c r="B12" s="81"/>
      <c r="C12" s="63" t="n">
        <v>4316.66</v>
      </c>
      <c r="D12" s="82"/>
      <c r="E12" s="83"/>
      <c r="F12" s="84"/>
      <c r="G12" s="84" t="n">
        <f aca="false">F12+C12</f>
        <v>4316.66</v>
      </c>
      <c r="H12" s="89"/>
      <c r="I12" s="73"/>
      <c r="J12" s="83"/>
      <c r="K12" s="84"/>
      <c r="L12" s="84" t="n">
        <f aca="false">K12+G12</f>
        <v>4316.66</v>
      </c>
      <c r="M12" s="89"/>
      <c r="N12" s="73"/>
      <c r="O12" s="86" t="s">
        <v>77</v>
      </c>
      <c r="P12" s="84"/>
      <c r="Q12" s="84" t="n">
        <v>4501.1</v>
      </c>
      <c r="R12" s="89"/>
      <c r="S12" s="73"/>
      <c r="T12" s="86" t="s">
        <v>77</v>
      </c>
      <c r="U12" s="84" t="n">
        <v>-43.5</v>
      </c>
      <c r="V12" s="84" t="n">
        <f aca="false">U12+Q12</f>
        <v>4457.6</v>
      </c>
      <c r="W12" s="89"/>
      <c r="X12" s="73"/>
      <c r="Y12" s="88"/>
      <c r="Z12" s="84"/>
      <c r="AA12" s="84" t="n">
        <f aca="false">Z12+V12</f>
        <v>4457.6</v>
      </c>
      <c r="AB12" s="89"/>
      <c r="AC12" s="73"/>
      <c r="AD12" s="88"/>
      <c r="AE12" s="84"/>
      <c r="AF12" s="84" t="n">
        <f aca="false">AE12+AA12</f>
        <v>4457.6</v>
      </c>
      <c r="AG12" s="89"/>
      <c r="AH12" s="73"/>
    </row>
    <row r="13" customFormat="false" ht="15" hidden="false" customHeight="true" outlineLevel="0" collapsed="false">
      <c r="A13" s="80" t="s">
        <v>78</v>
      </c>
      <c r="B13" s="81"/>
      <c r="C13" s="63" t="n">
        <v>4316.66</v>
      </c>
      <c r="D13" s="82"/>
      <c r="E13" s="83"/>
      <c r="F13" s="84"/>
      <c r="G13" s="84" t="n">
        <f aca="false">F13+C13</f>
        <v>4316.66</v>
      </c>
      <c r="H13" s="85"/>
      <c r="I13" s="73"/>
      <c r="J13" s="83"/>
      <c r="K13" s="84"/>
      <c r="L13" s="84" t="n">
        <f aca="false">K13+G13</f>
        <v>4316.66</v>
      </c>
      <c r="M13" s="85"/>
      <c r="N13" s="73"/>
      <c r="O13" s="86" t="s">
        <v>79</v>
      </c>
      <c r="P13" s="84"/>
      <c r="Q13" s="84" t="n">
        <v>4501.1</v>
      </c>
      <c r="R13" s="85"/>
      <c r="S13" s="73"/>
      <c r="T13" s="86" t="s">
        <v>79</v>
      </c>
      <c r="U13" s="84" t="n">
        <v>-43.5</v>
      </c>
      <c r="V13" s="84" t="n">
        <f aca="false">U13+Q13</f>
        <v>4457.6</v>
      </c>
      <c r="W13" s="85"/>
      <c r="X13" s="73"/>
      <c r="Y13" s="88"/>
      <c r="Z13" s="84"/>
      <c r="AA13" s="84" t="n">
        <f aca="false">Z13+V13</f>
        <v>4457.6</v>
      </c>
      <c r="AB13" s="85"/>
      <c r="AC13" s="73"/>
      <c r="AD13" s="88"/>
      <c r="AE13" s="84"/>
      <c r="AF13" s="84" t="n">
        <f aca="false">AE13+AA13</f>
        <v>4457.6</v>
      </c>
      <c r="AG13" s="85"/>
      <c r="AH13" s="73"/>
    </row>
    <row r="14" customFormat="false" ht="15" hidden="false" customHeight="true" outlineLevel="0" collapsed="false">
      <c r="A14" s="80" t="s">
        <v>80</v>
      </c>
      <c r="B14" s="81"/>
      <c r="C14" s="63" t="n">
        <v>4316.66</v>
      </c>
      <c r="D14" s="82"/>
      <c r="E14" s="83"/>
      <c r="F14" s="84" t="n">
        <f aca="false">G7/30*11</f>
        <v>-5.72366666666655</v>
      </c>
      <c r="G14" s="84" t="n">
        <f aca="false">F14+C14</f>
        <v>4310.93633333333</v>
      </c>
      <c r="H14" s="85"/>
      <c r="I14" s="73"/>
      <c r="J14" s="83"/>
      <c r="K14" s="84" t="n">
        <f aca="false">L7/30*11</f>
        <v>73.3516666666664</v>
      </c>
      <c r="L14" s="84" t="n">
        <f aca="false">K14+G14</f>
        <v>4384.288</v>
      </c>
      <c r="M14" s="85"/>
      <c r="N14" s="73"/>
      <c r="O14" s="86" t="s">
        <v>81</v>
      </c>
      <c r="P14" s="84"/>
      <c r="Q14" s="84" t="n">
        <v>4501.1</v>
      </c>
      <c r="R14" s="85"/>
      <c r="S14" s="73"/>
      <c r="T14" s="86" t="s">
        <v>81</v>
      </c>
      <c r="U14" s="84" t="n">
        <v>-43.5</v>
      </c>
      <c r="V14" s="84" t="n">
        <f aca="false">U14+Q14</f>
        <v>4457.6</v>
      </c>
      <c r="W14" s="85"/>
      <c r="X14" s="73"/>
      <c r="Y14" s="88"/>
      <c r="Z14" s="84"/>
      <c r="AA14" s="84" t="n">
        <f aca="false">Z14+V14</f>
        <v>4457.6</v>
      </c>
      <c r="AB14" s="85"/>
      <c r="AC14" s="73"/>
      <c r="AD14" s="88"/>
      <c r="AE14" s="84" t="n">
        <f aca="false">AF7/30*11</f>
        <v>62.0216666666669</v>
      </c>
      <c r="AF14" s="84" t="n">
        <f aca="false">AE14+AA14</f>
        <v>4519.62166666667</v>
      </c>
      <c r="AG14" s="85"/>
      <c r="AH14" s="73"/>
    </row>
    <row r="15" customFormat="false" ht="15" hidden="false" customHeight="true" outlineLevel="0" collapsed="false">
      <c r="A15" s="80" t="s">
        <v>82</v>
      </c>
      <c r="B15" s="81"/>
      <c r="C15" s="63" t="n">
        <v>4316.66</v>
      </c>
      <c r="D15" s="82"/>
      <c r="E15" s="83"/>
      <c r="F15" s="84" t="n">
        <v>-15.61</v>
      </c>
      <c r="G15" s="84" t="n">
        <f aca="false">F15+C15</f>
        <v>4301.05</v>
      </c>
      <c r="H15" s="85"/>
      <c r="I15" s="73"/>
      <c r="J15" s="83"/>
      <c r="K15" s="84" t="n">
        <v>200.05</v>
      </c>
      <c r="L15" s="84" t="n">
        <f aca="false">K15+G15</f>
        <v>4501.1</v>
      </c>
      <c r="M15" s="85"/>
      <c r="N15" s="73"/>
      <c r="O15" s="86" t="s">
        <v>83</v>
      </c>
      <c r="P15" s="84"/>
      <c r="Q15" s="84" t="n">
        <v>4501.1</v>
      </c>
      <c r="R15" s="85"/>
      <c r="S15" s="73"/>
      <c r="T15" s="86" t="s">
        <v>83</v>
      </c>
      <c r="U15" s="84" t="n">
        <v>-43.5</v>
      </c>
      <c r="V15" s="84" t="n">
        <f aca="false">U15+Q15</f>
        <v>4457.6</v>
      </c>
      <c r="W15" s="85"/>
      <c r="X15" s="73"/>
      <c r="Y15" s="88"/>
      <c r="Z15" s="84"/>
      <c r="AA15" s="84" t="n">
        <f aca="false">Z15+V15</f>
        <v>4457.6</v>
      </c>
      <c r="AB15" s="85"/>
      <c r="AC15" s="73"/>
      <c r="AD15" s="88"/>
      <c r="AE15" s="84" t="n">
        <v>169.15</v>
      </c>
      <c r="AF15" s="84" t="n">
        <f aca="false">AE15+AA15</f>
        <v>4626.75</v>
      </c>
      <c r="AG15" s="85"/>
      <c r="AH15" s="73"/>
    </row>
    <row r="16" customFormat="false" ht="15" hidden="false" customHeight="true" outlineLevel="0" collapsed="false">
      <c r="A16" s="80" t="s">
        <v>84</v>
      </c>
      <c r="B16" s="81"/>
      <c r="C16" s="63" t="n">
        <v>4316.66</v>
      </c>
      <c r="D16" s="82"/>
      <c r="E16" s="83"/>
      <c r="F16" s="84" t="n">
        <v>-15.61</v>
      </c>
      <c r="G16" s="84" t="n">
        <f aca="false">F16+C16</f>
        <v>4301.05</v>
      </c>
      <c r="H16" s="85"/>
      <c r="I16" s="73"/>
      <c r="J16" s="83"/>
      <c r="K16" s="84" t="n">
        <v>200.05</v>
      </c>
      <c r="L16" s="84" t="n">
        <f aca="false">K16+G16</f>
        <v>4501.1</v>
      </c>
      <c r="M16" s="85"/>
      <c r="N16" s="73"/>
      <c r="O16" s="86" t="s">
        <v>85</v>
      </c>
      <c r="P16" s="84"/>
      <c r="Q16" s="84" t="n">
        <v>4501.1</v>
      </c>
      <c r="R16" s="85"/>
      <c r="S16" s="73"/>
      <c r="T16" s="86" t="s">
        <v>85</v>
      </c>
      <c r="U16" s="84" t="n">
        <v>-43.5</v>
      </c>
      <c r="V16" s="84" t="n">
        <f aca="false">U16+Q16</f>
        <v>4457.6</v>
      </c>
      <c r="W16" s="85"/>
      <c r="X16" s="73"/>
      <c r="Y16" s="88"/>
      <c r="Z16" s="84"/>
      <c r="AA16" s="84" t="n">
        <f aca="false">Z16+V16</f>
        <v>4457.6</v>
      </c>
      <c r="AB16" s="85"/>
      <c r="AC16" s="73"/>
      <c r="AD16" s="88"/>
      <c r="AE16" s="84" t="n">
        <v>169.15</v>
      </c>
      <c r="AF16" s="84" t="n">
        <f aca="false">AE16+AA16</f>
        <v>4626.75</v>
      </c>
      <c r="AG16" s="85"/>
      <c r="AH16" s="73"/>
    </row>
    <row r="17" customFormat="false" ht="15" hidden="false" customHeight="true" outlineLevel="0" collapsed="false">
      <c r="A17" s="80" t="s">
        <v>86</v>
      </c>
      <c r="B17" s="81"/>
      <c r="C17" s="63" t="n">
        <v>4316.66</v>
      </c>
      <c r="D17" s="82"/>
      <c r="E17" s="83"/>
      <c r="F17" s="84" t="n">
        <v>-15.61</v>
      </c>
      <c r="G17" s="84" t="n">
        <f aca="false">F17+C17</f>
        <v>4301.05</v>
      </c>
      <c r="H17" s="85"/>
      <c r="I17" s="73"/>
      <c r="J17" s="83"/>
      <c r="K17" s="84" t="n">
        <v>200.05</v>
      </c>
      <c r="L17" s="84" t="n">
        <f aca="false">K17+G17</f>
        <v>4501.1</v>
      </c>
      <c r="M17" s="85"/>
      <c r="N17" s="73"/>
      <c r="O17" s="86" t="s">
        <v>87</v>
      </c>
      <c r="P17" s="84"/>
      <c r="Q17" s="84" t="n">
        <v>4501.1</v>
      </c>
      <c r="R17" s="85"/>
      <c r="S17" s="73"/>
      <c r="T17" s="86" t="s">
        <v>87</v>
      </c>
      <c r="U17" s="84" t="n">
        <v>-43.5</v>
      </c>
      <c r="V17" s="84" t="n">
        <f aca="false">U17+Q17</f>
        <v>4457.6</v>
      </c>
      <c r="W17" s="85"/>
      <c r="X17" s="73"/>
      <c r="Y17" s="88"/>
      <c r="Z17" s="84"/>
      <c r="AA17" s="84" t="n">
        <f aca="false">Z17+V17</f>
        <v>4457.6</v>
      </c>
      <c r="AB17" s="85"/>
      <c r="AC17" s="73"/>
      <c r="AD17" s="88"/>
      <c r="AE17" s="84" t="n">
        <v>169.15</v>
      </c>
      <c r="AF17" s="84" t="n">
        <f aca="false">AE17+AA17</f>
        <v>4626.75</v>
      </c>
      <c r="AG17" s="85"/>
      <c r="AH17" s="73"/>
    </row>
    <row r="18" customFormat="false" ht="15" hidden="false" customHeight="true" outlineLevel="0" collapsed="false">
      <c r="A18" s="80" t="s">
        <v>88</v>
      </c>
      <c r="B18" s="81"/>
      <c r="C18" s="63" t="n">
        <v>4316.66</v>
      </c>
      <c r="D18" s="82"/>
      <c r="E18" s="83"/>
      <c r="F18" s="84" t="n">
        <v>-15.61</v>
      </c>
      <c r="G18" s="84" t="n">
        <f aca="false">F18+C18</f>
        <v>4301.05</v>
      </c>
      <c r="H18" s="85"/>
      <c r="I18" s="73"/>
      <c r="J18" s="83"/>
      <c r="K18" s="84" t="n">
        <v>200.05</v>
      </c>
      <c r="L18" s="84" t="n">
        <f aca="false">K18+G18</f>
        <v>4501.1</v>
      </c>
      <c r="M18" s="85"/>
      <c r="N18" s="73"/>
      <c r="O18" s="86" t="s">
        <v>89</v>
      </c>
      <c r="P18" s="84"/>
      <c r="Q18" s="84" t="n">
        <v>4501.1</v>
      </c>
      <c r="R18" s="85"/>
      <c r="S18" s="73"/>
      <c r="T18" s="86" t="s">
        <v>89</v>
      </c>
      <c r="U18" s="84" t="n">
        <v>-43.5</v>
      </c>
      <c r="V18" s="84" t="n">
        <f aca="false">U18+Q18</f>
        <v>4457.6</v>
      </c>
      <c r="W18" s="85"/>
      <c r="X18" s="73"/>
      <c r="Y18" s="88"/>
      <c r="Z18" s="84"/>
      <c r="AA18" s="84" t="n">
        <f aca="false">Z18+V18</f>
        <v>4457.6</v>
      </c>
      <c r="AB18" s="85"/>
      <c r="AC18" s="73"/>
      <c r="AD18" s="88"/>
      <c r="AE18" s="84" t="n">
        <v>169.15</v>
      </c>
      <c r="AF18" s="84" t="n">
        <f aca="false">AE18+AA18</f>
        <v>4626.75</v>
      </c>
      <c r="AG18" s="85"/>
      <c r="AH18" s="73"/>
    </row>
    <row r="19" customFormat="false" ht="15" hidden="false" customHeight="true" outlineLevel="0" collapsed="false">
      <c r="A19" s="80" t="s">
        <v>90</v>
      </c>
      <c r="B19" s="81"/>
      <c r="C19" s="63" t="n">
        <v>4316.66</v>
      </c>
      <c r="D19" s="82"/>
      <c r="E19" s="83"/>
      <c r="F19" s="84" t="n">
        <v>-15.61</v>
      </c>
      <c r="G19" s="84" t="n">
        <f aca="false">F19+C19</f>
        <v>4301.05</v>
      </c>
      <c r="H19" s="85"/>
      <c r="I19" s="73"/>
      <c r="J19" s="83"/>
      <c r="K19" s="84" t="n">
        <v>200.05</v>
      </c>
      <c r="L19" s="84" t="n">
        <f aca="false">K19+G19</f>
        <v>4501.1</v>
      </c>
      <c r="M19" s="85"/>
      <c r="N19" s="73"/>
      <c r="O19" s="86" t="s">
        <v>91</v>
      </c>
      <c r="P19" s="84"/>
      <c r="Q19" s="84" t="n">
        <v>4501.1</v>
      </c>
      <c r="R19" s="85"/>
      <c r="S19" s="73"/>
      <c r="T19" s="86" t="s">
        <v>91</v>
      </c>
      <c r="U19" s="84" t="n">
        <v>-43.5</v>
      </c>
      <c r="V19" s="84" t="n">
        <f aca="false">U19+Q19</f>
        <v>4457.6</v>
      </c>
      <c r="W19" s="85"/>
      <c r="X19" s="73"/>
      <c r="Y19" s="88"/>
      <c r="Z19" s="84"/>
      <c r="AA19" s="84" t="n">
        <f aca="false">Z19+V19</f>
        <v>4457.6</v>
      </c>
      <c r="AB19" s="85"/>
      <c r="AC19" s="73"/>
      <c r="AD19" s="88"/>
      <c r="AE19" s="84" t="n">
        <v>169.15</v>
      </c>
      <c r="AF19" s="84" t="n">
        <f aca="false">AE19+AA19</f>
        <v>4626.75</v>
      </c>
      <c r="AG19" s="85"/>
      <c r="AH19" s="73"/>
    </row>
    <row r="20" customFormat="false" ht="15" hidden="false" customHeight="true" outlineLevel="0" collapsed="false">
      <c r="A20" s="80" t="s">
        <v>92</v>
      </c>
      <c r="B20" s="81"/>
      <c r="C20" s="63" t="n">
        <v>4316.66</v>
      </c>
      <c r="D20" s="82"/>
      <c r="E20" s="83"/>
      <c r="F20" s="84" t="n">
        <v>-15.61</v>
      </c>
      <c r="G20" s="84" t="n">
        <f aca="false">F20+C20</f>
        <v>4301.05</v>
      </c>
      <c r="H20" s="85"/>
      <c r="I20" s="73"/>
      <c r="J20" s="83"/>
      <c r="K20" s="84" t="n">
        <v>200.05</v>
      </c>
      <c r="L20" s="84" t="n">
        <f aca="false">K20+G20</f>
        <v>4501.1</v>
      </c>
      <c r="M20" s="85"/>
      <c r="N20" s="73"/>
      <c r="O20" s="86" t="s">
        <v>93</v>
      </c>
      <c r="P20" s="84"/>
      <c r="Q20" s="84" t="n">
        <v>4501.1</v>
      </c>
      <c r="R20" s="85"/>
      <c r="S20" s="73"/>
      <c r="T20" s="86" t="s">
        <v>93</v>
      </c>
      <c r="U20" s="84" t="n">
        <v>-43.5</v>
      </c>
      <c r="V20" s="84" t="n">
        <f aca="false">U20+Q20</f>
        <v>4457.6</v>
      </c>
      <c r="W20" s="85"/>
      <c r="X20" s="73"/>
      <c r="Y20" s="88"/>
      <c r="Z20" s="84"/>
      <c r="AA20" s="84" t="n">
        <f aca="false">Z20+V20</f>
        <v>4457.6</v>
      </c>
      <c r="AB20" s="85"/>
      <c r="AC20" s="73"/>
      <c r="AD20" s="88"/>
      <c r="AE20" s="84" t="n">
        <v>169.15</v>
      </c>
      <c r="AF20" s="84" t="n">
        <f aca="false">AE20+AA20</f>
        <v>4626.75</v>
      </c>
      <c r="AG20" s="85"/>
      <c r="AH20" s="73"/>
    </row>
    <row r="21" customFormat="false" ht="15" hidden="false" customHeight="true" outlineLevel="0" collapsed="false">
      <c r="A21" s="80" t="s">
        <v>94</v>
      </c>
      <c r="B21" s="81"/>
      <c r="C21" s="63" t="n">
        <v>4316.66</v>
      </c>
      <c r="D21" s="82"/>
      <c r="E21" s="83"/>
      <c r="F21" s="84" t="n">
        <v>-15.61</v>
      </c>
      <c r="G21" s="84" t="n">
        <f aca="false">F21+C21</f>
        <v>4301.05</v>
      </c>
      <c r="H21" s="85"/>
      <c r="I21" s="73"/>
      <c r="J21" s="83"/>
      <c r="K21" s="84" t="n">
        <v>200.05</v>
      </c>
      <c r="L21" s="84" t="n">
        <f aca="false">K21+G21</f>
        <v>4501.1</v>
      </c>
      <c r="M21" s="85"/>
      <c r="N21" s="73"/>
      <c r="O21" s="86" t="s">
        <v>95</v>
      </c>
      <c r="P21" s="84"/>
      <c r="Q21" s="84" t="n">
        <v>4501.1</v>
      </c>
      <c r="R21" s="85"/>
      <c r="S21" s="73"/>
      <c r="T21" s="86" t="s">
        <v>95</v>
      </c>
      <c r="U21" s="84" t="n">
        <v>-43.5</v>
      </c>
      <c r="V21" s="84" t="n">
        <f aca="false">U21+Q21</f>
        <v>4457.6</v>
      </c>
      <c r="W21" s="85"/>
      <c r="X21" s="73"/>
      <c r="Y21" s="88"/>
      <c r="Z21" s="84"/>
      <c r="AA21" s="84" t="n">
        <f aca="false">Z21+V21</f>
        <v>4457.6</v>
      </c>
      <c r="AB21" s="85"/>
      <c r="AC21" s="73"/>
      <c r="AD21" s="88"/>
      <c r="AE21" s="84" t="n">
        <v>169.15</v>
      </c>
      <c r="AF21" s="84" t="n">
        <f aca="false">AE21+AA21</f>
        <v>4626.75</v>
      </c>
      <c r="AG21" s="85"/>
      <c r="AH21" s="73"/>
    </row>
    <row r="22" customFormat="false" ht="13.8" hidden="false" customHeight="false" outlineLevel="0" collapsed="false">
      <c r="C22" s="90"/>
      <c r="D22" s="82"/>
      <c r="E22" s="91"/>
      <c r="F22" s="92" t="n">
        <f aca="false">SUM(F10:F21)</f>
        <v>-114.993666666667</v>
      </c>
      <c r="G22" s="92" t="n">
        <f aca="false">SUM(G10:G21)</f>
        <v>51684.9263333334</v>
      </c>
      <c r="H22" s="82"/>
      <c r="I22" s="73"/>
      <c r="J22" s="91"/>
      <c r="K22" s="92" t="n">
        <f aca="false">SUM(K10:K21)</f>
        <v>1473.70166666667</v>
      </c>
      <c r="L22" s="92" t="n">
        <f aca="false">SUM(L10:L21)</f>
        <v>53158.628</v>
      </c>
      <c r="M22" s="82"/>
      <c r="N22" s="73"/>
      <c r="O22" s="91"/>
      <c r="P22" s="92" t="n">
        <f aca="false">SUM(P10:P21)</f>
        <v>0</v>
      </c>
      <c r="Q22" s="92" t="n">
        <f aca="false">SUM(Q10:Q21)</f>
        <v>54013.2</v>
      </c>
      <c r="R22" s="82"/>
      <c r="S22" s="73"/>
      <c r="T22" s="91"/>
      <c r="U22" s="92" t="n">
        <f aca="false">SUM(U10:U21)</f>
        <v>-522</v>
      </c>
      <c r="V22" s="92" t="n">
        <f aca="false">SUM(V10:V21)</f>
        <v>53491.2</v>
      </c>
      <c r="W22" s="82"/>
      <c r="X22" s="73"/>
      <c r="Y22" s="91"/>
      <c r="Z22" s="92" t="n">
        <f aca="false">SUM(Z10:Z21)</f>
        <v>0</v>
      </c>
      <c r="AA22" s="92" t="n">
        <f aca="false">SUM(AA10:AA21)</f>
        <v>53491.2</v>
      </c>
      <c r="AB22" s="82"/>
      <c r="AC22" s="73"/>
      <c r="AD22" s="91"/>
      <c r="AE22" s="92" t="n">
        <f aca="false">SUM(AE10:AE21)</f>
        <v>1246.07166666667</v>
      </c>
      <c r="AF22" s="92" t="n">
        <f aca="false">SUM(AF10:AF21)</f>
        <v>54737.2716666667</v>
      </c>
      <c r="AG22" s="82"/>
      <c r="AH22" s="73"/>
    </row>
    <row r="23" customFormat="false" ht="13.8" hidden="false" customHeight="false" outlineLevel="0" collapsed="false">
      <c r="D23" s="82"/>
      <c r="E23" s="91"/>
      <c r="H23" s="82"/>
      <c r="I23" s="73"/>
      <c r="J23" s="91"/>
      <c r="M23" s="82"/>
      <c r="N23" s="73"/>
      <c r="O23" s="91"/>
      <c r="R23" s="82"/>
      <c r="S23" s="73"/>
      <c r="T23" s="91"/>
      <c r="W23" s="82"/>
      <c r="X23" s="73"/>
      <c r="Y23" s="91"/>
      <c r="AB23" s="82"/>
      <c r="AC23" s="73"/>
      <c r="AD23" s="91"/>
      <c r="AG23" s="82"/>
      <c r="AH23" s="73"/>
    </row>
    <row r="24" customFormat="false" ht="13.8" hidden="false" customHeight="false" outlineLevel="0" collapsed="false">
      <c r="D24" s="82"/>
      <c r="E24" s="93" t="n">
        <v>43841</v>
      </c>
      <c r="F24" s="94" t="s">
        <v>96</v>
      </c>
      <c r="H24" s="82"/>
      <c r="J24" s="93" t="n">
        <v>43841</v>
      </c>
      <c r="K24" s="94" t="s">
        <v>96</v>
      </c>
      <c r="M24" s="82"/>
      <c r="N24" s="49"/>
      <c r="O24" s="93"/>
      <c r="P24" s="94" t="s">
        <v>96</v>
      </c>
      <c r="R24" s="82"/>
      <c r="S24" s="49"/>
      <c r="T24" s="93"/>
      <c r="U24" s="94" t="s">
        <v>96</v>
      </c>
      <c r="W24" s="82"/>
      <c r="X24" s="49"/>
      <c r="Y24" s="93"/>
      <c r="Z24" s="94" t="s">
        <v>96</v>
      </c>
      <c r="AB24" s="82"/>
      <c r="AC24" s="49"/>
      <c r="AD24" s="93" t="n">
        <v>44207</v>
      </c>
      <c r="AE24" s="94" t="s">
        <v>96</v>
      </c>
      <c r="AG24" s="82"/>
      <c r="AH24" s="49"/>
    </row>
    <row r="25" customFormat="false" ht="13.8" hidden="false" customHeight="false" outlineLevel="0" collapsed="false">
      <c r="D25" s="82"/>
      <c r="E25" s="95" t="n">
        <v>43830</v>
      </c>
      <c r="F25" s="96" t="s">
        <v>97</v>
      </c>
      <c r="H25" s="82"/>
      <c r="J25" s="95" t="n">
        <v>43830</v>
      </c>
      <c r="K25" s="96" t="s">
        <v>97</v>
      </c>
      <c r="M25" s="82"/>
      <c r="N25" s="49"/>
      <c r="O25" s="95"/>
      <c r="P25" s="96" t="s">
        <v>97</v>
      </c>
      <c r="R25" s="82"/>
      <c r="S25" s="49"/>
      <c r="T25" s="95"/>
      <c r="U25" s="96" t="s">
        <v>97</v>
      </c>
      <c r="W25" s="82"/>
      <c r="X25" s="49"/>
      <c r="Y25" s="95"/>
      <c r="Z25" s="96" t="s">
        <v>97</v>
      </c>
      <c r="AB25" s="82"/>
      <c r="AC25" s="49"/>
      <c r="AD25" s="95" t="n">
        <v>44196</v>
      </c>
      <c r="AE25" s="96" t="s">
        <v>97</v>
      </c>
      <c r="AG25" s="82"/>
      <c r="AH25" s="49"/>
    </row>
    <row r="26" customFormat="false" ht="19.7" hidden="false" customHeight="false" outlineLevel="0" collapsed="false">
      <c r="C26" s="97"/>
      <c r="D26" s="82"/>
      <c r="E26" s="98" t="n">
        <f aca="false">E24-E25</f>
        <v>11</v>
      </c>
      <c r="F26" s="99" t="s">
        <v>69</v>
      </c>
      <c r="H26" s="82"/>
      <c r="J26" s="98" t="n">
        <f aca="false">J24-J25</f>
        <v>11</v>
      </c>
      <c r="K26" s="99" t="s">
        <v>69</v>
      </c>
      <c r="M26" s="82"/>
      <c r="N26" s="49"/>
      <c r="O26" s="98" t="n">
        <f aca="false">O24-O25</f>
        <v>0</v>
      </c>
      <c r="P26" s="99" t="s">
        <v>69</v>
      </c>
      <c r="R26" s="82"/>
      <c r="S26" s="49"/>
      <c r="T26" s="98" t="n">
        <f aca="false">T24-T25</f>
        <v>0</v>
      </c>
      <c r="U26" s="99" t="s">
        <v>69</v>
      </c>
      <c r="W26" s="82"/>
      <c r="X26" s="49"/>
      <c r="Y26" s="98" t="n">
        <f aca="false">Y24-Y25</f>
        <v>0</v>
      </c>
      <c r="Z26" s="99" t="s">
        <v>69</v>
      </c>
      <c r="AB26" s="82"/>
      <c r="AC26" s="49"/>
      <c r="AD26" s="98" t="n">
        <f aca="false">AD24-AD25</f>
        <v>11</v>
      </c>
      <c r="AE26" s="99" t="s">
        <v>69</v>
      </c>
      <c r="AG26" s="82"/>
      <c r="AH26" s="49"/>
    </row>
    <row r="27" customFormat="false" ht="13.8" hidden="false" customHeight="false" outlineLevel="0" collapsed="false">
      <c r="F27" s="96"/>
    </row>
    <row r="28" customFormat="false" ht="13.8" hidden="false" customHeight="false" outlineLevel="0" collapsed="false">
      <c r="E28" s="100"/>
    </row>
    <row r="29" customFormat="false" ht="13.8" hidden="false" customHeight="false" outlineLevel="0" collapsed="false">
      <c r="E29" s="100"/>
      <c r="F29" s="94" t="s">
        <v>96</v>
      </c>
    </row>
    <row r="30" customFormat="false" ht="13.8" hidden="false" customHeight="false" outlineLevel="0" collapsed="false">
      <c r="E30" s="101"/>
      <c r="F30" s="48" t="s">
        <v>98</v>
      </c>
    </row>
    <row r="31" customFormat="false" ht="13.8" hidden="false" customHeight="false" outlineLevel="0" collapsed="false">
      <c r="E31" s="101"/>
    </row>
  </sheetData>
  <mergeCells count="40">
    <mergeCell ref="B3:D3"/>
    <mergeCell ref="E3:H3"/>
    <mergeCell ref="I3:I6"/>
    <mergeCell ref="J3:M3"/>
    <mergeCell ref="N3:N6"/>
    <mergeCell ref="O3:R3"/>
    <mergeCell ref="S3:S6"/>
    <mergeCell ref="T3:W3"/>
    <mergeCell ref="X3:X6"/>
    <mergeCell ref="Y3:AB3"/>
    <mergeCell ref="AC3:AC6"/>
    <mergeCell ref="AD3:AG3"/>
    <mergeCell ref="AH3:AH6"/>
    <mergeCell ref="B4:D4"/>
    <mergeCell ref="E4:H4"/>
    <mergeCell ref="J4:M4"/>
    <mergeCell ref="O4:R4"/>
    <mergeCell ref="T4:W4"/>
    <mergeCell ref="Y4:AB4"/>
    <mergeCell ref="AD4:AG4"/>
    <mergeCell ref="B5:D5"/>
    <mergeCell ref="E5:H5"/>
    <mergeCell ref="J5:M5"/>
    <mergeCell ref="O5:R5"/>
    <mergeCell ref="T5:W5"/>
    <mergeCell ref="Y5:AB5"/>
    <mergeCell ref="AD5:AG5"/>
    <mergeCell ref="B6:B7"/>
    <mergeCell ref="B8:C8"/>
    <mergeCell ref="E8:F8"/>
    <mergeCell ref="J8:K8"/>
    <mergeCell ref="O8:P8"/>
    <mergeCell ref="T8:U8"/>
    <mergeCell ref="Y8:Z8"/>
    <mergeCell ref="AD8:AE8"/>
    <mergeCell ref="B10:B21"/>
    <mergeCell ref="E10:E21"/>
    <mergeCell ref="J10:J21"/>
    <mergeCell ref="Y10:Y21"/>
    <mergeCell ref="AD10:AD2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2021-07-16T11:25:21Z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