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<sst xmlns="http://schemas.openxmlformats.org/spreadsheetml/2006/main" count="295" uniqueCount="92">
  <si>
    <t xml:space="preserve">CONTRATO 55.2018</t>
  </si>
  <si>
    <t xml:space="preserve">Tipo de alteração</t>
  </si>
  <si>
    <t xml:space="preserve">Prazo</t>
  </si>
  <si>
    <t xml:space="preserve">Valor Global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</si>
  <si>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</si>
  <si>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</si>
  <si>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</si>
  <si>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</si>
  <si>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06/12/2018 a 05/12/2019</t>
  </si>
  <si>
    <t xml:space="preserve">23208.005188/2018-99</t>
  </si>
  <si>
    <t xml:space="preserve">ADITIVO 01/2019 - 21/11/2019</t>
  </si>
  <si>
    <t xml:space="preserve">Prorrogação</t>
  </si>
  <si>
    <t xml:space="preserve">06/12/2019 a 05/12/2020</t>
  </si>
  <si>
    <t xml:space="preserve">23825.000523/2019-76</t>
  </si>
  <si>
    <t xml:space="preserve">APOSTILAMENTO 01/2020 - 21/01/2020</t>
  </si>
  <si>
    <t xml:space="preserve">Reajuste</t>
  </si>
  <si>
    <t xml:space="preserve">23825.000738/2019-97</t>
  </si>
  <si>
    <t xml:space="preserve">ADITIVO 02/2020 - 26/10/2020</t>
  </si>
  <si>
    <t xml:space="preserve">06/12/2020 a 05/12/2021</t>
  </si>
  <si>
    <t xml:space="preserve">23825.000609/2020-32</t>
  </si>
  <si>
    <t xml:space="preserve">APOSTILAMENTO 02/2020 - 03/12/2020</t>
  </si>
  <si>
    <t xml:space="preserve">23825.000717/2020-13</t>
  </si>
  <si>
    <t xml:space="preserve">ADITIVO 03/2021 – 30/09/2021</t>
  </si>
  <si>
    <t xml:space="preserve">06/12/2021 a 05/12/2022</t>
  </si>
  <si>
    <t xml:space="preserve">23825.000938/2021-64</t>
  </si>
  <si>
    <t xml:space="preserve">Valor Total</t>
  </si>
  <si>
    <t xml:space="preserve">ITEM</t>
  </si>
  <si>
    <t xml:space="preserve">DESCRIÇÃO DETALHADA</t>
  </si>
  <si>
    <t xml:space="preserve">UNID</t>
  </si>
  <si>
    <t xml:space="preserve">QUANT ESTIMADA</t>
  </si>
  <si>
    <t xml:space="preserve">VALOR UNITÁRIO</t>
  </si>
  <si>
    <t xml:space="preserve">VALOR TOTAL</t>
  </si>
  <si>
    <t xml:space="preserve">1.1</t>
  </si>
  <si>
    <t xml:space="preserve">AD – acesso direto (linha analógica) – habilitação/instalação</t>
  </si>
  <si>
    <t xml:space="preserve">Serviço</t>
  </si>
  <si>
    <t xml:space="preserve">QUANT EST MENSAL</t>
  </si>
  <si>
    <t xml:space="preserve">VALOR TOTAL ANUAL</t>
  </si>
  <si>
    <t xml:space="preserve">1.2</t>
  </si>
  <si>
    <t xml:space="preserve">AD – acesso direto (linha analógica) –assinatura</t>
  </si>
  <si>
    <t xml:space="preserve">Acessos</t>
  </si>
  <si>
    <t xml:space="preserve">1.3</t>
  </si>
  <si>
    <t xml:space="preserve">Tráfego local fixo-fixo</t>
  </si>
  <si>
    <t xml:space="preserve">Minuto</t>
  </si>
  <si>
    <t xml:space="preserve">1.4</t>
  </si>
  <si>
    <t xml:space="preserve">Tráfego local fixo-móvel</t>
  </si>
  <si>
    <t xml:space="preserve">1.5</t>
  </si>
  <si>
    <t xml:space="preserve">Tráfego LDN fixo-fixo – degrau 1</t>
  </si>
  <si>
    <t xml:space="preserve">1.6</t>
  </si>
  <si>
    <t xml:space="preserve">Tráfego LDN fixo-fixo – degrau 2</t>
  </si>
  <si>
    <t xml:space="preserve">1.7</t>
  </si>
  <si>
    <t xml:space="preserve">Tráfego LDN fixo-fixo – degrau 3</t>
  </si>
  <si>
    <t xml:space="preserve">1.8</t>
  </si>
  <si>
    <t xml:space="preserve">Tráfego LDN fixo-fixo – degrau 4</t>
  </si>
  <si>
    <t xml:space="preserve">1.9</t>
  </si>
  <si>
    <t xml:space="preserve">Tráfego LDN fixo-móvel – VC2</t>
  </si>
  <si>
    <t xml:space="preserve">1.10</t>
  </si>
  <si>
    <t xml:space="preserve">Tráfego LDN fixo-móvel – VC3</t>
  </si>
  <si>
    <t xml:space="preserve">TOTAL</t>
  </si>
  <si>
    <t xml:space="preserve">APOSTILAMENTO 01/2020 - REAJUSTE - Vigência a partir de 01/11/2019</t>
  </si>
  <si>
    <t xml:space="preserve">Diferença Unitária</t>
  </si>
  <si>
    <t xml:space="preserve">Diferença Global</t>
  </si>
  <si>
    <t xml:space="preserve">Índice</t>
  </si>
  <si>
    <t xml:space="preserve">IGPM</t>
  </si>
  <si>
    <t xml:space="preserve">IST</t>
  </si>
  <si>
    <t xml:space="preserve">APOSTILAMENTO 02/2020 - REAJUSTE - Vigência a partir de 01/11/2020</t>
  </si>
  <si>
    <t xml:space="preserve">ADITIVO 01/2019 - PRORROGAÇÃO</t>
  </si>
  <si>
    <t xml:space="preserve">Valor Acumulado</t>
  </si>
  <si>
    <t xml:space="preserve">APOSTILAMENTO 01/2020 - REAJUSTE</t>
  </si>
  <si>
    <t xml:space="preserve">ADITIVO 02/2020 - PRORROGAÇÃO</t>
  </si>
  <si>
    <t xml:space="preserve">APOSTILAMENTO 02/2020 - REAJUSTE</t>
  </si>
  <si>
    <t xml:space="preserve">ADITIVO 03/2021 - PRORROGAÇÃO</t>
  </si>
  <si>
    <t xml:space="preserve">Vigência de 01/11/2019 a 05/12/2019</t>
  </si>
  <si>
    <t xml:space="preserve">Vigência a partir de 06/12/2019</t>
  </si>
  <si>
    <t xml:space="preserve">Vigência 06/12/2020 a 05/12/2021</t>
  </si>
  <si>
    <t xml:space="preserve">Vigência de 01/11/2020 a 05/12/2020</t>
  </si>
  <si>
    <t xml:space="preserve">Vigência a partir de 06/12/2020</t>
  </si>
  <si>
    <t xml:space="preserve">Vigência 06/12/2021 a 05/12/2022</t>
  </si>
  <si>
    <t xml:space="preserve">Valor Mensal</t>
  </si>
  <si>
    <t xml:space="preserve">Novo valor Mensal</t>
  </si>
  <si>
    <t xml:space="preserve">Novo valor Anual</t>
  </si>
  <si>
    <t xml:space="preserve">Valor do Termo</t>
  </si>
  <si>
    <t xml:space="preserve">Valor do Periodo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</si>
  <si>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</si>
  <si>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</si>
  <si>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</si>
  <si>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</si>
  <si>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1º</t>
  </si>
  <si>
    <t xml:space="preserve">2º</t>
  </si>
  <si>
    <t xml:space="preserve">3º</t>
  </si>
  <si>
    <t xml:space="preserve">4º</t>
  </si>
  <si>
    <t xml:space="preserve">ultimo dia do período calculado</t>
  </si>
  <si>
    <t xml:space="preserve">d-1 do INÍCIO do período calculado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</si>
</sst>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_-* #,##0.00_-;\-* #,##0.00_-;_-* \-??_-;_-@_-"/>
    <numFmt numFmtId="172" formatCode="General"/>
    <numFmt numFmtId="173" formatCode="dd/mm/yy;@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9"/>
      <color rgb="FF00B0F0"/>
      <name val="Calibri"/>
      <family val="2"/>
      <charset val="1"/>
    </font>
    <font>
      <b val="true"/>
      <sz val="9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 diagonalUp="false" diagonalDown="false">
      <left style="thick"/>
      <right style="thick">
        <color rgb="FF00B0F0"/>
      </right>
      <top style="thick">
        <color rgb="FF00B0F0"/>
      </top>
      <bottom style="thick">
        <color rgb="FF00B0F0"/>
      </bottom>
      <diagonal/>
    </border>
    <border diagonalUp="false" diagonalDown="false"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 diagonalUp="false" diagonalDown="false">
      <left style="thick"/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2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4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6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ei.ifmg.edu.br/sei/controlador.php?acao=arvore_visualizar&amp;acao_origem=procedimento_visualizar&amp;id_procedimento=183694&amp;infra_sistema=100000100&amp;infra_unidade_atual=110001864&amp;infra_hash=7093396562e213620c7fdbd859213dff9c9ed6cbdbfa433067b40e04133cd9e6" TargetMode="External"/><Relationship Id="rId2" Type="http://schemas.openxmlformats.org/officeDocument/2006/relationships/hyperlink" Target="https://sei.ifmg.edu.br/sei/controlador.php?acao=arvore_visualizar&amp;acao_origem=procedimento_visualizar&amp;id_procedimento=485857&amp;infra_sistema=100000100&amp;infra_unidade_atual=110001864&amp;infra_hash=6167bea2e08cfb8535de581cf78be186e2d7d69011620fa30e3e8940fa9d941d" TargetMode="External"/><Relationship Id="rId3" Type="http://schemas.openxmlformats.org/officeDocument/2006/relationships/hyperlink" Target="https://sei.ifmg.edu.br/sei/controlador.php?acao=arvore_visualizar&amp;acao_origem=procedimento_visualizar&amp;id_procedimento=543271&amp;infra_sistema=100000100&amp;infra_unidade_atual=110001864&amp;infra_hash=b0abda73a33c40d4941e9f11477080be6c27258127cbc18469efe2147c1a412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J3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7.7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false" outlineLevel="0" max="6" min="6" style="2" width="14.28"/>
    <col collapsed="false" customWidth="true" hidden="false" outlineLevel="0" max="7" min="7" style="3" width="14.14"/>
    <col collapsed="false" customWidth="true" hidden="false" outlineLevel="0" max="8" min="8" style="1" width="20.43"/>
    <col collapsed="false" customWidth="true" hidden="false" outlineLevel="0" max="9" min="9" style="4" width="17"/>
    <col collapsed="false" customWidth="true" hidden="false" outlineLevel="0" max="10" min="10" style="4" width="13.71"/>
    <col collapsed="false" customWidth="false" hidden="false" outlineLevel="0" max="11" min="11" style="1" width="9.14"/>
    <col collapsed="false" customWidth="true" hidden="false" outlineLevel="0" max="12" min="12" style="1" width="17"/>
    <col collapsed="false" customWidth="false" hidden="false" outlineLevel="0" max="1024" min="13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6" t="s">
        <v>6</v>
      </c>
      <c r="I3" s="9"/>
      <c r="J3" s="9"/>
    </row>
    <row r="4" customFormat="false" ht="15" hidden="false" customHeight="false" outlineLevel="0" collapsed="false">
      <c r="B4" s="10" t="s">
        <v>7</v>
      </c>
      <c r="C4" s="11"/>
      <c r="D4" s="12" t="s">
        <v>8</v>
      </c>
      <c r="E4" s="11" t="n">
        <v>10508</v>
      </c>
      <c r="F4" s="13"/>
      <c r="G4" s="14"/>
      <c r="H4" s="15" t="s">
        <v>9</v>
      </c>
      <c r="I4" s="16"/>
    </row>
    <row r="5" customFormat="false" ht="15" hidden="false" customHeight="false" outlineLevel="0" collapsed="false">
      <c r="B5" s="17" t="s">
        <v>10</v>
      </c>
      <c r="C5" s="11" t="s">
        <v>11</v>
      </c>
      <c r="D5" s="12" t="s">
        <v>12</v>
      </c>
      <c r="E5" s="11"/>
      <c r="F5" s="13"/>
      <c r="G5" s="14"/>
      <c r="H5" s="15" t="s">
        <v>13</v>
      </c>
      <c r="I5" s="16"/>
    </row>
    <row r="6" customFormat="false" ht="15" hidden="false" customHeight="false" outlineLevel="0" collapsed="false">
      <c r="B6" s="17" t="s">
        <v>14</v>
      </c>
      <c r="C6" s="11" t="s">
        <v>15</v>
      </c>
      <c r="D6" s="12"/>
      <c r="E6" s="11" t="n">
        <v>335.09</v>
      </c>
      <c r="F6" s="13"/>
      <c r="G6" s="14"/>
      <c r="H6" s="15" t="s">
        <v>16</v>
      </c>
      <c r="I6" s="16"/>
    </row>
    <row r="7" customFormat="false" ht="15" hidden="false" customHeight="false" outlineLevel="0" collapsed="false">
      <c r="B7" s="10" t="s">
        <v>17</v>
      </c>
      <c r="C7" s="11" t="s">
        <v>11</v>
      </c>
      <c r="D7" s="12" t="s">
        <v>18</v>
      </c>
      <c r="E7" s="11"/>
      <c r="F7" s="13"/>
      <c r="G7" s="14"/>
      <c r="H7" s="12" t="s">
        <v>19</v>
      </c>
      <c r="I7" s="16"/>
    </row>
    <row r="8" customFormat="false" ht="15" hidden="false" customHeight="false" outlineLevel="0" collapsed="false">
      <c r="B8" s="10" t="s">
        <v>20</v>
      </c>
      <c r="C8" s="18" t="s">
        <v>15</v>
      </c>
      <c r="D8" s="19"/>
      <c r="E8" s="11" t="n">
        <v>789.387999999998</v>
      </c>
      <c r="F8" s="13"/>
      <c r="G8" s="14"/>
      <c r="H8" s="19" t="s">
        <v>21</v>
      </c>
      <c r="I8" s="16"/>
    </row>
    <row r="9" customFormat="false" ht="14.9" hidden="false" customHeight="false" outlineLevel="0" collapsed="false">
      <c r="B9" s="10" t="s">
        <v>22</v>
      </c>
      <c r="C9" s="18" t="s">
        <v>11</v>
      </c>
      <c r="D9" s="19" t="s">
        <v>23</v>
      </c>
      <c r="E9" s="11"/>
      <c r="F9" s="13"/>
      <c r="G9" s="14"/>
      <c r="H9" s="19" t="s">
        <v>24</v>
      </c>
      <c r="I9" s="16"/>
    </row>
    <row r="10" customFormat="false" ht="15" hidden="false" customHeight="false" outlineLevel="0" collapsed="false">
      <c r="B10" s="10"/>
      <c r="C10" s="18"/>
      <c r="D10" s="19"/>
      <c r="E10" s="11"/>
      <c r="F10" s="13"/>
      <c r="G10" s="14"/>
      <c r="H10" s="19"/>
      <c r="I10" s="16"/>
    </row>
    <row r="11" customFormat="false" ht="15" hidden="false" customHeight="false" outlineLevel="0" collapsed="false">
      <c r="B11" s="17"/>
      <c r="C11" s="18"/>
      <c r="D11" s="19"/>
      <c r="E11" s="11"/>
      <c r="F11" s="13"/>
      <c r="G11" s="14"/>
      <c r="H11" s="19"/>
      <c r="I11" s="16"/>
    </row>
    <row r="12" customFormat="false" ht="15" hidden="false" customHeight="false" outlineLevel="0" collapsed="false">
      <c r="B12" s="10"/>
      <c r="C12" s="11"/>
      <c r="D12" s="19"/>
      <c r="E12" s="11"/>
      <c r="F12" s="13"/>
      <c r="G12" s="14"/>
      <c r="H12" s="19"/>
      <c r="I12" s="16"/>
    </row>
    <row r="13" customFormat="false" ht="15" hidden="false" customHeight="false" outlineLevel="0" collapsed="false">
      <c r="B13" s="10"/>
      <c r="C13" s="11"/>
      <c r="D13" s="19"/>
      <c r="E13" s="11"/>
      <c r="F13" s="13"/>
      <c r="G13" s="14"/>
      <c r="H13" s="19"/>
      <c r="I13" s="16"/>
    </row>
    <row r="14" customFormat="false" ht="15" hidden="false" customHeight="false" outlineLevel="0" collapsed="false">
      <c r="B14" s="10"/>
      <c r="C14" s="11"/>
      <c r="D14" s="19"/>
      <c r="E14" s="11"/>
      <c r="F14" s="13"/>
      <c r="G14" s="14"/>
      <c r="H14" s="19"/>
      <c r="I14" s="16"/>
    </row>
    <row r="15" customFormat="false" ht="15" hidden="false" customHeight="false" outlineLevel="0" collapsed="false">
      <c r="B15" s="10"/>
      <c r="C15" s="11"/>
      <c r="D15" s="12"/>
      <c r="E15" s="11"/>
      <c r="F15" s="13"/>
      <c r="G15" s="14"/>
      <c r="H15" s="12"/>
      <c r="I15" s="16"/>
    </row>
    <row r="16" customFormat="false" ht="15" hidden="false" customHeight="false" outlineLevel="0" collapsed="false">
      <c r="B16" s="10"/>
      <c r="C16" s="11"/>
      <c r="D16" s="12"/>
      <c r="E16" s="11"/>
      <c r="F16" s="13"/>
      <c r="G16" s="14"/>
      <c r="H16" s="20"/>
      <c r="I16" s="16"/>
    </row>
    <row r="17" customFormat="false" ht="15" hidden="false" customHeight="false" outlineLevel="0" collapsed="false">
      <c r="B17" s="10"/>
      <c r="C17" s="11"/>
      <c r="D17" s="12"/>
      <c r="E17" s="11"/>
      <c r="F17" s="13"/>
      <c r="G17" s="14"/>
      <c r="H17" s="12"/>
      <c r="I17" s="16"/>
    </row>
    <row r="18" customFormat="false" ht="15" hidden="false" customHeight="false" outlineLevel="0" collapsed="false">
      <c r="B18" s="10"/>
      <c r="C18" s="11"/>
      <c r="D18" s="19"/>
      <c r="E18" s="11"/>
      <c r="F18" s="13"/>
      <c r="G18" s="14"/>
      <c r="H18" s="19"/>
      <c r="I18" s="16"/>
    </row>
    <row r="19" customFormat="false" ht="15" hidden="false" customHeight="false" outlineLevel="0" collapsed="false">
      <c r="B19" s="10"/>
      <c r="C19" s="11"/>
      <c r="D19" s="19"/>
      <c r="E19" s="11"/>
      <c r="F19" s="13"/>
      <c r="G19" s="14"/>
      <c r="H19" s="19"/>
      <c r="I19" s="16"/>
    </row>
    <row r="20" customFormat="false" ht="15" hidden="false" customHeight="false" outlineLevel="0" collapsed="false">
      <c r="B20" s="10"/>
      <c r="C20" s="11"/>
      <c r="D20" s="19"/>
      <c r="E20" s="11"/>
      <c r="F20" s="13"/>
      <c r="G20" s="14"/>
      <c r="H20" s="19"/>
      <c r="I20" s="16"/>
      <c r="J20" s="21"/>
    </row>
    <row r="21" customFormat="false" ht="15" hidden="false" customHeight="false" outlineLevel="0" collapsed="false">
      <c r="B21" s="10"/>
      <c r="C21" s="11"/>
      <c r="D21" s="19"/>
      <c r="E21" s="11"/>
      <c r="F21" s="13"/>
      <c r="G21" s="14"/>
      <c r="H21" s="19"/>
      <c r="I21" s="16"/>
      <c r="J21" s="21"/>
    </row>
    <row r="22" customFormat="false" ht="15" hidden="false" customHeight="false" outlineLevel="0" collapsed="false">
      <c r="B22" s="10"/>
      <c r="C22" s="11"/>
      <c r="D22" s="19"/>
      <c r="E22" s="11"/>
      <c r="F22" s="13"/>
      <c r="G22" s="14"/>
      <c r="H22" s="19"/>
      <c r="I22" s="16"/>
      <c r="J22" s="21"/>
    </row>
    <row r="23" customFormat="false" ht="15" hidden="false" customHeight="false" outlineLevel="0" collapsed="false">
      <c r="B23" s="10"/>
      <c r="C23" s="11"/>
      <c r="D23" s="19"/>
      <c r="E23" s="11"/>
      <c r="F23" s="13"/>
      <c r="G23" s="14"/>
      <c r="H23" s="19"/>
      <c r="I23" s="16"/>
      <c r="J23" s="21"/>
    </row>
    <row r="24" customFormat="false" ht="15" hidden="false" customHeight="false" outlineLevel="0" collapsed="false">
      <c r="B24" s="10"/>
      <c r="C24" s="11"/>
      <c r="D24" s="19"/>
      <c r="E24" s="11"/>
      <c r="F24" s="13"/>
      <c r="G24" s="14"/>
      <c r="H24" s="19"/>
      <c r="I24" s="16"/>
      <c r="J24" s="21"/>
    </row>
    <row r="25" customFormat="false" ht="15" hidden="false" customHeight="false" outlineLevel="0" collapsed="false">
      <c r="B25" s="10"/>
      <c r="C25" s="11"/>
      <c r="D25" s="19"/>
      <c r="E25" s="11"/>
      <c r="F25" s="13"/>
      <c r="G25" s="14"/>
      <c r="H25" s="19"/>
      <c r="I25" s="16"/>
      <c r="J25" s="21"/>
    </row>
    <row r="26" customFormat="false" ht="15" hidden="false" customHeight="false" outlineLevel="0" collapsed="false">
      <c r="B26" s="10"/>
      <c r="C26" s="11"/>
      <c r="D26" s="19"/>
      <c r="E26" s="11"/>
      <c r="F26" s="13"/>
      <c r="G26" s="14"/>
      <c r="H26" s="19"/>
      <c r="I26" s="16"/>
      <c r="J26" s="21"/>
    </row>
    <row r="27" customFormat="false" ht="15" hidden="false" customHeight="false" outlineLevel="0" collapsed="false">
      <c r="B27" s="22"/>
      <c r="C27" s="18"/>
      <c r="D27" s="19"/>
      <c r="E27" s="11"/>
      <c r="F27" s="13"/>
      <c r="G27" s="14"/>
      <c r="H27" s="19"/>
      <c r="I27" s="16"/>
      <c r="J27" s="21"/>
    </row>
    <row r="28" customFormat="false" ht="15" hidden="false" customHeight="false" outlineLevel="0" collapsed="false">
      <c r="B28" s="23" t="s">
        <v>25</v>
      </c>
      <c r="C28" s="23"/>
      <c r="D28" s="23"/>
      <c r="E28" s="24" t="n">
        <f aca="false">SUM(E4:E27)</f>
        <v>11632.478</v>
      </c>
      <c r="F28" s="25" t="n">
        <f aca="false">SUM(F4:F27)</f>
        <v>0</v>
      </c>
      <c r="G28" s="26" t="n">
        <f aca="false">SUM(G4:G27)</f>
        <v>0</v>
      </c>
      <c r="H28" s="27"/>
      <c r="I28" s="28"/>
    </row>
    <row r="29" customFormat="false" ht="15" hidden="false" customHeight="false" outlineLevel="0" collapsed="false">
      <c r="C29" s="16"/>
      <c r="E29" s="16"/>
      <c r="F29" s="29"/>
      <c r="G29" s="30"/>
    </row>
    <row r="30" customFormat="false" ht="15" hidden="false" customHeight="false" outlineLevel="0" collapsed="false">
      <c r="E30" s="16"/>
      <c r="F30" s="31"/>
    </row>
    <row r="31" customFormat="false" ht="15" hidden="false" customHeight="false" outlineLevel="0" collapsed="false">
      <c r="E31" s="32"/>
      <c r="F31" s="31"/>
      <c r="I31" s="33"/>
    </row>
    <row r="32" customFormat="false" ht="15" hidden="false" customHeight="false" outlineLevel="0" collapsed="false">
      <c r="F32" s="31"/>
    </row>
    <row r="33" customFormat="false" ht="15" hidden="false" customHeight="false" outlineLevel="0" collapsed="false">
      <c r="E33" s="34"/>
      <c r="F33" s="31"/>
    </row>
    <row r="34" customFormat="false" ht="15" hidden="false" customHeight="false" outlineLevel="0" collapsed="false">
      <c r="F34" s="31"/>
    </row>
  </sheetData>
  <mergeCells count="2">
    <mergeCell ref="I3:J3"/>
    <mergeCell ref="B28:D28"/>
  </mergeCells>
  <conditionalFormatting sqref="C3:C17 C19:C21 C29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8">
    <cfRule type="containsText" priority="4" operator="containsText" aboveAverage="0" equalAverage="0" bottom="0" percent="0" rank="0" text="acréscimo" dxfId="2">
      <formula>NOT(ISERROR(SEARCH("acréscimo",C18)))</formula>
    </cfRule>
    <cfRule type="containsText" priority="5" operator="containsText" aboveAverage="0" equalAverage="0" bottom="0" percent="0" rank="0" text="supressão" dxfId="3">
      <formula>NOT(ISERROR(SEARCH("supressão",C18)))</formula>
    </cfRule>
  </conditionalFormatting>
  <conditionalFormatting sqref="C22">
    <cfRule type="containsText" priority="6" operator="containsText" aboveAverage="0" equalAverage="0" bottom="0" percent="0" rank="0" text="acréscimo" dxfId="4">
      <formula>NOT(ISERROR(SEARCH("acréscimo",C22)))</formula>
    </cfRule>
    <cfRule type="containsText" priority="7" operator="containsText" aboveAverage="0" equalAverage="0" bottom="0" percent="0" rank="0" text="supressão" dxfId="5">
      <formula>NOT(ISERROR(SEARCH("supressão",C22)))</formula>
    </cfRule>
  </conditionalFormatting>
  <conditionalFormatting sqref="C23">
    <cfRule type="containsText" priority="8" operator="containsText" aboveAverage="0" equalAverage="0" bottom="0" percent="0" rank="0" text="acréscimo" dxfId="6">
      <formula>NOT(ISERROR(SEARCH("acréscimo",C23)))</formula>
    </cfRule>
    <cfRule type="containsText" priority="9" operator="containsText" aboveAverage="0" equalAverage="0" bottom="0" percent="0" rank="0" text="supressão" dxfId="7">
      <formula>NOT(ISERROR(SEARCH("supressão",C23)))</formula>
    </cfRule>
  </conditionalFormatting>
  <conditionalFormatting sqref="C24:C27">
    <cfRule type="containsText" priority="10" operator="containsText" aboveAverage="0" equalAverage="0" bottom="0" percent="0" rank="0" text="acréscimo" dxfId="8">
      <formula>NOT(ISERROR(SEARCH("acréscimo",C24)))</formula>
    </cfRule>
    <cfRule type="containsText" priority="11" operator="containsText" aboveAverage="0" equalAverage="0" bottom="0" percent="0" rank="0" text="supressão" dxfId="9">
      <formula>NOT(ISERROR(SEARCH("supressão",C24)))</formula>
    </cfRule>
  </conditionalFormatting>
  <hyperlinks>
    <hyperlink ref="H4" r:id="rId1" display="23208.005188/2018-99"/>
    <hyperlink ref="H5" r:id="rId2" display="23825.000523/2019-76"/>
    <hyperlink ref="H6" r:id="rId3" display="23825.000738/2019-97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46"/>
  <sheetViews>
    <sheetView showFormulas="false" showGridLines="false" showRowColHeaders="true" showZeros="true" rightToLeft="false" tabSelected="false" showOutlineSymbols="true" defaultGridColor="true" view="normal" topLeftCell="A37" colorId="64" zoomScale="110" zoomScaleNormal="110" zoomScalePageLayoutView="100" workbookViewId="0">
      <selection pane="topLeft" activeCell="G46" activeCellId="0" sqref="G4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.43"/>
    <col collapsed="false" customWidth="true" hidden="false" outlineLevel="0" max="3" min="3" style="0" width="55"/>
    <col collapsed="false" customWidth="true" hidden="false" outlineLevel="0" max="5" min="5" style="0" width="19.43"/>
    <col collapsed="false" customWidth="true" hidden="false" outlineLevel="0" max="6" min="6" style="0" width="16.28"/>
    <col collapsed="false" customWidth="true" hidden="false" outlineLevel="0" max="7" min="7" style="0" width="20.14"/>
    <col collapsed="false" customWidth="true" hidden="false" outlineLevel="0" max="8" min="8" style="35" width="19"/>
    <col collapsed="false" customWidth="true" hidden="false" outlineLevel="0" max="10" min="9" style="0" width="22.15"/>
  </cols>
  <sheetData>
    <row r="2" customFormat="false" ht="15" hidden="false" customHeight="false" outlineLevel="0" collapsed="false">
      <c r="B2" s="36" t="str">
        <f aca="false">'Resumo do Contrato'!B3</f>
        <v>CONTRATO 55.2018</v>
      </c>
      <c r="C2" s="36"/>
      <c r="D2" s="36"/>
      <c r="E2" s="36"/>
      <c r="F2" s="36"/>
      <c r="G2" s="36"/>
    </row>
    <row r="3" customFormat="false" ht="15" hidden="false" customHeight="false" outlineLevel="0" collapsed="false">
      <c r="B3" s="37" t="s">
        <v>26</v>
      </c>
      <c r="C3" s="37" t="s">
        <v>27</v>
      </c>
      <c r="D3" s="37" t="s">
        <v>28</v>
      </c>
      <c r="E3" s="37" t="s">
        <v>29</v>
      </c>
      <c r="F3" s="37" t="s">
        <v>30</v>
      </c>
      <c r="G3" s="37" t="s">
        <v>31</v>
      </c>
    </row>
    <row r="4" customFormat="false" ht="15" hidden="false" customHeight="false" outlineLevel="0" collapsed="false">
      <c r="B4" s="38" t="s">
        <v>32</v>
      </c>
      <c r="C4" s="38" t="s">
        <v>33</v>
      </c>
      <c r="D4" s="38" t="s">
        <v>34</v>
      </c>
      <c r="E4" s="38" t="n">
        <v>4</v>
      </c>
      <c r="F4" s="39" t="n">
        <v>125</v>
      </c>
      <c r="G4" s="39" t="n">
        <f aca="false">E4*F4</f>
        <v>500</v>
      </c>
    </row>
    <row r="5" customFormat="false" ht="15" hidden="false" customHeight="false" outlineLevel="0" collapsed="false">
      <c r="B5" s="37" t="s">
        <v>26</v>
      </c>
      <c r="C5" s="37" t="s">
        <v>27</v>
      </c>
      <c r="D5" s="37" t="s">
        <v>28</v>
      </c>
      <c r="E5" s="37" t="s">
        <v>35</v>
      </c>
      <c r="F5" s="37" t="s">
        <v>30</v>
      </c>
      <c r="G5" s="37" t="s">
        <v>36</v>
      </c>
    </row>
    <row r="6" customFormat="false" ht="15" hidden="false" customHeight="false" outlineLevel="0" collapsed="false">
      <c r="B6" s="38" t="s">
        <v>37</v>
      </c>
      <c r="C6" s="38" t="s">
        <v>38</v>
      </c>
      <c r="D6" s="38" t="s">
        <v>39</v>
      </c>
      <c r="E6" s="38" t="n">
        <v>4</v>
      </c>
      <c r="F6" s="39" t="n">
        <v>98</v>
      </c>
      <c r="G6" s="39" t="n">
        <f aca="false">E6*F6*12</f>
        <v>4704</v>
      </c>
    </row>
    <row r="7" customFormat="false" ht="15" hidden="false" customHeight="false" outlineLevel="0" collapsed="false">
      <c r="B7" s="38" t="s">
        <v>40</v>
      </c>
      <c r="C7" s="38" t="s">
        <v>41</v>
      </c>
      <c r="D7" s="38" t="s">
        <v>42</v>
      </c>
      <c r="E7" s="38" t="n">
        <v>700</v>
      </c>
      <c r="F7" s="39" t="n">
        <v>0.1</v>
      </c>
      <c r="G7" s="39" t="n">
        <f aca="false">E7*F7*12</f>
        <v>840</v>
      </c>
    </row>
    <row r="8" customFormat="false" ht="15" hidden="false" customHeight="false" outlineLevel="0" collapsed="false">
      <c r="B8" s="38" t="s">
        <v>43</v>
      </c>
      <c r="C8" s="38" t="s">
        <v>44</v>
      </c>
      <c r="D8" s="38" t="s">
        <v>42</v>
      </c>
      <c r="E8" s="38" t="n">
        <v>300</v>
      </c>
      <c r="F8" s="39" t="n">
        <v>0.49</v>
      </c>
      <c r="G8" s="39" t="n">
        <f aca="false">E8*F8*12</f>
        <v>1764</v>
      </c>
    </row>
    <row r="9" customFormat="false" ht="15" hidden="false" customHeight="false" outlineLevel="0" collapsed="false">
      <c r="B9" s="38" t="s">
        <v>45</v>
      </c>
      <c r="C9" s="38" t="s">
        <v>46</v>
      </c>
      <c r="D9" s="38" t="s">
        <v>42</v>
      </c>
      <c r="E9" s="38" t="n">
        <v>100</v>
      </c>
      <c r="F9" s="39" t="n">
        <v>0.2</v>
      </c>
      <c r="G9" s="39" t="n">
        <f aca="false">E9*F9*12</f>
        <v>240</v>
      </c>
    </row>
    <row r="10" customFormat="false" ht="15" hidden="false" customHeight="false" outlineLevel="0" collapsed="false">
      <c r="B10" s="38" t="s">
        <v>47</v>
      </c>
      <c r="C10" s="38" t="s">
        <v>48</v>
      </c>
      <c r="D10" s="38" t="s">
        <v>42</v>
      </c>
      <c r="E10" s="38" t="n">
        <v>100</v>
      </c>
      <c r="F10" s="39" t="n">
        <v>0.2</v>
      </c>
      <c r="G10" s="39" t="n">
        <f aca="false">E10*F10*12</f>
        <v>240</v>
      </c>
    </row>
    <row r="11" customFormat="false" ht="15" hidden="false" customHeight="false" outlineLevel="0" collapsed="false">
      <c r="B11" s="38" t="s">
        <v>49</v>
      </c>
      <c r="C11" s="38" t="s">
        <v>50</v>
      </c>
      <c r="D11" s="38" t="s">
        <v>42</v>
      </c>
      <c r="E11" s="38" t="n">
        <v>200</v>
      </c>
      <c r="F11" s="39" t="n">
        <v>0.2</v>
      </c>
      <c r="G11" s="39" t="n">
        <f aca="false">E11*F11*12</f>
        <v>480</v>
      </c>
    </row>
    <row r="12" customFormat="false" ht="15" hidden="false" customHeight="false" outlineLevel="0" collapsed="false">
      <c r="B12" s="38" t="s">
        <v>51</v>
      </c>
      <c r="C12" s="38" t="s">
        <v>52</v>
      </c>
      <c r="D12" s="38" t="s">
        <v>42</v>
      </c>
      <c r="E12" s="38" t="n">
        <v>300</v>
      </c>
      <c r="F12" s="39" t="n">
        <v>0.2</v>
      </c>
      <c r="G12" s="39" t="n">
        <f aca="false">E12*F12*12</f>
        <v>720</v>
      </c>
    </row>
    <row r="13" customFormat="false" ht="15" hidden="false" customHeight="false" outlineLevel="0" collapsed="false">
      <c r="B13" s="38" t="s">
        <v>53</v>
      </c>
      <c r="C13" s="38" t="s">
        <v>54</v>
      </c>
      <c r="D13" s="38" t="s">
        <v>42</v>
      </c>
      <c r="E13" s="38" t="n">
        <v>50</v>
      </c>
      <c r="F13" s="39" t="n">
        <v>0.75</v>
      </c>
      <c r="G13" s="39" t="n">
        <f aca="false">E13*F13*12</f>
        <v>450</v>
      </c>
    </row>
    <row r="14" customFormat="false" ht="15" hidden="false" customHeight="false" outlineLevel="0" collapsed="false">
      <c r="B14" s="38" t="s">
        <v>55</v>
      </c>
      <c r="C14" s="38" t="s">
        <v>56</v>
      </c>
      <c r="D14" s="38" t="s">
        <v>42</v>
      </c>
      <c r="E14" s="38" t="n">
        <v>50</v>
      </c>
      <c r="F14" s="39" t="n">
        <v>0.95</v>
      </c>
      <c r="G14" s="39" t="n">
        <f aca="false">E14*F14*12</f>
        <v>570</v>
      </c>
    </row>
    <row r="15" customFormat="false" ht="15" hidden="false" customHeight="false" outlineLevel="0" collapsed="false">
      <c r="B15" s="37" t="s">
        <v>57</v>
      </c>
      <c r="C15" s="37"/>
      <c r="D15" s="37"/>
      <c r="E15" s="37"/>
      <c r="F15" s="37"/>
      <c r="G15" s="40" t="n">
        <f aca="false">SUM(G4:G14)</f>
        <v>10508</v>
      </c>
    </row>
    <row r="18" customFormat="false" ht="15" hidden="false" customHeight="false" outlineLevel="0" collapsed="false">
      <c r="B18" s="36" t="s">
        <v>58</v>
      </c>
      <c r="C18" s="36"/>
      <c r="D18" s="36"/>
      <c r="E18" s="36"/>
      <c r="F18" s="36"/>
      <c r="G18" s="36"/>
      <c r="H18" s="41" t="s">
        <v>59</v>
      </c>
      <c r="I18" s="42" t="s">
        <v>60</v>
      </c>
      <c r="J18" s="0" t="s">
        <v>61</v>
      </c>
    </row>
    <row r="19" customFormat="false" ht="15" hidden="false" customHeight="false" outlineLevel="0" collapsed="false">
      <c r="B19" s="37" t="s">
        <v>26</v>
      </c>
      <c r="C19" s="37" t="s">
        <v>27</v>
      </c>
      <c r="D19" s="37" t="s">
        <v>28</v>
      </c>
      <c r="E19" s="37" t="s">
        <v>29</v>
      </c>
      <c r="F19" s="37" t="s">
        <v>30</v>
      </c>
      <c r="G19" s="37" t="s">
        <v>31</v>
      </c>
      <c r="H19" s="39"/>
      <c r="I19" s="38"/>
    </row>
    <row r="20" customFormat="false" ht="15" hidden="false" customHeight="false" outlineLevel="0" collapsed="false">
      <c r="B20" s="43" t="s">
        <v>32</v>
      </c>
      <c r="C20" s="43" t="s">
        <v>33</v>
      </c>
      <c r="D20" s="43" t="s">
        <v>34</v>
      </c>
      <c r="E20" s="43" t="n">
        <v>4</v>
      </c>
      <c r="F20" s="44" t="n">
        <v>128.9575</v>
      </c>
      <c r="G20" s="44" t="n">
        <f aca="false">E20*F20</f>
        <v>515.83</v>
      </c>
      <c r="H20" s="44" t="n">
        <f aca="false">F20-F4</f>
        <v>3.95750000000001</v>
      </c>
      <c r="I20" s="44" t="n">
        <f aca="false">G20-G4</f>
        <v>15.83</v>
      </c>
      <c r="J20" s="0" t="s">
        <v>62</v>
      </c>
    </row>
    <row r="21" customFormat="false" ht="15" hidden="false" customHeight="false" outlineLevel="0" collapsed="false">
      <c r="B21" s="37" t="s">
        <v>26</v>
      </c>
      <c r="C21" s="37" t="s">
        <v>27</v>
      </c>
      <c r="D21" s="37" t="s">
        <v>28</v>
      </c>
      <c r="E21" s="37" t="s">
        <v>35</v>
      </c>
      <c r="F21" s="37" t="s">
        <v>30</v>
      </c>
      <c r="G21" s="37" t="s">
        <v>36</v>
      </c>
      <c r="H21" s="39"/>
      <c r="I21" s="39"/>
    </row>
    <row r="22" customFormat="false" ht="15" hidden="false" customHeight="false" outlineLevel="0" collapsed="false">
      <c r="B22" s="43" t="s">
        <v>37</v>
      </c>
      <c r="C22" s="43" t="s">
        <v>38</v>
      </c>
      <c r="D22" s="43" t="s">
        <v>39</v>
      </c>
      <c r="E22" s="43" t="n">
        <v>4</v>
      </c>
      <c r="F22" s="44" t="n">
        <v>101.126</v>
      </c>
      <c r="G22" s="44" t="n">
        <f aca="false">E22*F22*12</f>
        <v>4854.048</v>
      </c>
      <c r="H22" s="44" t="n">
        <f aca="false">F22-F6</f>
        <v>3.126</v>
      </c>
      <c r="I22" s="44" t="n">
        <f aca="false">G22-G6</f>
        <v>150.048000000001</v>
      </c>
      <c r="J22" s="0" t="s">
        <v>63</v>
      </c>
    </row>
    <row r="23" customFormat="false" ht="15" hidden="false" customHeight="false" outlineLevel="0" collapsed="false">
      <c r="B23" s="38" t="s">
        <v>40</v>
      </c>
      <c r="C23" s="38" t="s">
        <v>41</v>
      </c>
      <c r="D23" s="38" t="s">
        <v>42</v>
      </c>
      <c r="E23" s="38" t="n">
        <v>700</v>
      </c>
      <c r="F23" s="39" t="n">
        <v>0.10319</v>
      </c>
      <c r="G23" s="39" t="n">
        <f aca="false">E23*F23*12</f>
        <v>866.796</v>
      </c>
      <c r="H23" s="39" t="n">
        <f aca="false">F23-F7</f>
        <v>0.00319</v>
      </c>
      <c r="I23" s="39" t="n">
        <f aca="false">G23-G7</f>
        <v>26.796</v>
      </c>
      <c r="J23" s="0" t="s">
        <v>63</v>
      </c>
    </row>
    <row r="24" customFormat="false" ht="15" hidden="false" customHeight="false" outlineLevel="0" collapsed="false">
      <c r="B24" s="43" t="s">
        <v>43</v>
      </c>
      <c r="C24" s="43" t="s">
        <v>44</v>
      </c>
      <c r="D24" s="43" t="s">
        <v>42</v>
      </c>
      <c r="E24" s="43" t="n">
        <v>300</v>
      </c>
      <c r="F24" s="44" t="n">
        <v>0.50563</v>
      </c>
      <c r="G24" s="44" t="n">
        <f aca="false">E24*F24*12</f>
        <v>1820.268</v>
      </c>
      <c r="H24" s="44" t="n">
        <f aca="false">F24-F8</f>
        <v>0.01563</v>
      </c>
      <c r="I24" s="44" t="n">
        <f aca="false">G24-G8</f>
        <v>56.2680000000003</v>
      </c>
      <c r="J24" s="0" t="s">
        <v>63</v>
      </c>
    </row>
    <row r="25" customFormat="false" ht="15" hidden="false" customHeight="false" outlineLevel="0" collapsed="false">
      <c r="B25" s="43" t="s">
        <v>45</v>
      </c>
      <c r="C25" s="43" t="s">
        <v>46</v>
      </c>
      <c r="D25" s="43" t="s">
        <v>42</v>
      </c>
      <c r="E25" s="43" t="n">
        <v>100</v>
      </c>
      <c r="F25" s="44" t="n">
        <v>0.2064</v>
      </c>
      <c r="G25" s="44" t="n">
        <f aca="false">E25*F25*12</f>
        <v>247.68</v>
      </c>
      <c r="H25" s="44" t="n">
        <f aca="false">F25-F9</f>
        <v>0.00639999999999999</v>
      </c>
      <c r="I25" s="44" t="n">
        <f aca="false">G25-G9</f>
        <v>7.68000000000001</v>
      </c>
      <c r="J25" s="0" t="s">
        <v>63</v>
      </c>
    </row>
    <row r="26" customFormat="false" ht="15" hidden="false" customHeight="false" outlineLevel="0" collapsed="false">
      <c r="B26" s="43" t="s">
        <v>47</v>
      </c>
      <c r="C26" s="43" t="s">
        <v>48</v>
      </c>
      <c r="D26" s="43" t="s">
        <v>42</v>
      </c>
      <c r="E26" s="43" t="n">
        <v>100</v>
      </c>
      <c r="F26" s="44" t="n">
        <v>0.2064</v>
      </c>
      <c r="G26" s="44" t="n">
        <f aca="false">E26*F26*12</f>
        <v>247.68</v>
      </c>
      <c r="H26" s="44" t="n">
        <f aca="false">F26-F10</f>
        <v>0.00639999999999999</v>
      </c>
      <c r="I26" s="44" t="n">
        <f aca="false">G26-G10</f>
        <v>7.68000000000001</v>
      </c>
      <c r="J26" s="0" t="s">
        <v>63</v>
      </c>
    </row>
    <row r="27" customFormat="false" ht="15" hidden="false" customHeight="false" outlineLevel="0" collapsed="false">
      <c r="B27" s="43" t="s">
        <v>49</v>
      </c>
      <c r="C27" s="43" t="s">
        <v>50</v>
      </c>
      <c r="D27" s="43" t="s">
        <v>42</v>
      </c>
      <c r="E27" s="43" t="n">
        <v>200</v>
      </c>
      <c r="F27" s="44" t="n">
        <v>0.2064</v>
      </c>
      <c r="G27" s="44" t="n">
        <f aca="false">E27*F27*12</f>
        <v>495.36</v>
      </c>
      <c r="H27" s="44" t="n">
        <f aca="false">F27-F11</f>
        <v>0.00639999999999999</v>
      </c>
      <c r="I27" s="44" t="n">
        <f aca="false">G27-G11</f>
        <v>15.36</v>
      </c>
      <c r="J27" s="0" t="s">
        <v>63</v>
      </c>
    </row>
    <row r="28" customFormat="false" ht="15" hidden="false" customHeight="false" outlineLevel="0" collapsed="false">
      <c r="B28" s="43" t="s">
        <v>51</v>
      </c>
      <c r="C28" s="43" t="s">
        <v>52</v>
      </c>
      <c r="D28" s="43" t="s">
        <v>42</v>
      </c>
      <c r="E28" s="43" t="n">
        <v>300</v>
      </c>
      <c r="F28" s="44" t="n">
        <v>0.2064</v>
      </c>
      <c r="G28" s="44" t="n">
        <f aca="false">E28*F28*12</f>
        <v>743.04</v>
      </c>
      <c r="H28" s="44" t="n">
        <f aca="false">F28-F12</f>
        <v>0.00639999999999999</v>
      </c>
      <c r="I28" s="44" t="n">
        <f aca="false">G28-G12</f>
        <v>23.04</v>
      </c>
      <c r="J28" s="0" t="s">
        <v>63</v>
      </c>
    </row>
    <row r="29" customFormat="false" ht="15" hidden="false" customHeight="false" outlineLevel="0" collapsed="false">
      <c r="B29" s="43" t="s">
        <v>53</v>
      </c>
      <c r="C29" s="43" t="s">
        <v>54</v>
      </c>
      <c r="D29" s="43" t="s">
        <v>42</v>
      </c>
      <c r="E29" s="43" t="n">
        <v>50</v>
      </c>
      <c r="F29" s="44" t="n">
        <v>0.774</v>
      </c>
      <c r="G29" s="44" t="n">
        <f aca="false">E29*F29*12</f>
        <v>464.4</v>
      </c>
      <c r="H29" s="44" t="n">
        <f aca="false">F29-F13</f>
        <v>0.024</v>
      </c>
      <c r="I29" s="44" t="n">
        <f aca="false">G29-G13</f>
        <v>14.4</v>
      </c>
      <c r="J29" s="0" t="s">
        <v>63</v>
      </c>
    </row>
    <row r="30" customFormat="false" ht="15" hidden="false" customHeight="false" outlineLevel="0" collapsed="false">
      <c r="B30" s="43" t="s">
        <v>55</v>
      </c>
      <c r="C30" s="43" t="s">
        <v>56</v>
      </c>
      <c r="D30" s="43" t="s">
        <v>42</v>
      </c>
      <c r="E30" s="43" t="n">
        <v>50</v>
      </c>
      <c r="F30" s="44" t="n">
        <v>0.98</v>
      </c>
      <c r="G30" s="44" t="n">
        <f aca="false">E30*F30*12</f>
        <v>588</v>
      </c>
      <c r="H30" s="44" t="n">
        <f aca="false">F30-F14</f>
        <v>0.0299999999999999</v>
      </c>
      <c r="I30" s="44" t="n">
        <f aca="false">G30-G14</f>
        <v>18</v>
      </c>
      <c r="J30" s="0" t="s">
        <v>63</v>
      </c>
    </row>
    <row r="31" customFormat="false" ht="15" hidden="false" customHeight="false" outlineLevel="0" collapsed="false">
      <c r="B31" s="37" t="s">
        <v>57</v>
      </c>
      <c r="C31" s="37"/>
      <c r="D31" s="37"/>
      <c r="E31" s="37"/>
      <c r="F31" s="37"/>
      <c r="G31" s="40" t="n">
        <f aca="false">SUM(G20:G30)</f>
        <v>10843.102</v>
      </c>
      <c r="H31" s="40" t="n">
        <f aca="false">SUM(H19:H30)</f>
        <v>7.18192000000002</v>
      </c>
      <c r="I31" s="40" t="n">
        <f aca="false">SUM(I19:I30)</f>
        <v>335.102000000001</v>
      </c>
    </row>
    <row r="33" customFormat="false" ht="15" hidden="false" customHeight="false" outlineLevel="0" collapsed="false">
      <c r="B33" s="36" t="s">
        <v>64</v>
      </c>
      <c r="C33" s="36"/>
      <c r="D33" s="36"/>
      <c r="E33" s="36"/>
      <c r="F33" s="36"/>
      <c r="G33" s="36"/>
      <c r="H33" s="41" t="s">
        <v>59</v>
      </c>
      <c r="I33" s="42" t="s">
        <v>60</v>
      </c>
      <c r="J33" s="0" t="s">
        <v>61</v>
      </c>
    </row>
    <row r="34" customFormat="false" ht="15" hidden="false" customHeight="false" outlineLevel="0" collapsed="false">
      <c r="B34" s="37" t="s">
        <v>26</v>
      </c>
      <c r="C34" s="37" t="s">
        <v>27</v>
      </c>
      <c r="D34" s="37" t="s">
        <v>28</v>
      </c>
      <c r="E34" s="37" t="s">
        <v>29</v>
      </c>
      <c r="F34" s="37" t="s">
        <v>30</v>
      </c>
      <c r="G34" s="37" t="s">
        <v>31</v>
      </c>
      <c r="H34" s="39"/>
      <c r="I34" s="38"/>
    </row>
    <row r="35" customFormat="false" ht="15" hidden="false" customHeight="false" outlineLevel="0" collapsed="false">
      <c r="B35" s="43" t="s">
        <v>32</v>
      </c>
      <c r="C35" s="43" t="s">
        <v>33</v>
      </c>
      <c r="D35" s="43" t="s">
        <v>34</v>
      </c>
      <c r="E35" s="43" t="n">
        <v>4</v>
      </c>
      <c r="F35" s="44" t="n">
        <f aca="false">G35/E35</f>
        <v>138.345</v>
      </c>
      <c r="G35" s="44" t="n">
        <v>553.38</v>
      </c>
      <c r="H35" s="44" t="n">
        <f aca="false">F35-F20</f>
        <v>9.38749999999999</v>
      </c>
      <c r="I35" s="44" t="n">
        <f aca="false">G35-G20</f>
        <v>37.55</v>
      </c>
      <c r="J35" s="0" t="s">
        <v>62</v>
      </c>
    </row>
    <row r="36" customFormat="false" ht="15" hidden="false" customHeight="false" outlineLevel="0" collapsed="false">
      <c r="B36" s="37" t="s">
        <v>26</v>
      </c>
      <c r="C36" s="37" t="s">
        <v>27</v>
      </c>
      <c r="D36" s="37" t="s">
        <v>28</v>
      </c>
      <c r="E36" s="37" t="s">
        <v>35</v>
      </c>
      <c r="F36" s="37" t="s">
        <v>30</v>
      </c>
      <c r="G36" s="37" t="s">
        <v>36</v>
      </c>
      <c r="H36" s="39"/>
      <c r="I36" s="39"/>
    </row>
    <row r="37" customFormat="false" ht="15" hidden="false" customHeight="false" outlineLevel="0" collapsed="false">
      <c r="B37" s="43" t="s">
        <v>37</v>
      </c>
      <c r="C37" s="43" t="s">
        <v>38</v>
      </c>
      <c r="D37" s="43" t="s">
        <v>39</v>
      </c>
      <c r="E37" s="43" t="n">
        <v>4</v>
      </c>
      <c r="F37" s="44" t="n">
        <f aca="false">G37/E37</f>
        <v>1301.86</v>
      </c>
      <c r="G37" s="44" t="n">
        <v>5207.44</v>
      </c>
      <c r="H37" s="44" t="n">
        <f aca="false">F37-F22</f>
        <v>1200.734</v>
      </c>
      <c r="I37" s="44" t="n">
        <f aca="false">G37-G22</f>
        <v>353.391999999999</v>
      </c>
      <c r="J37" s="0" t="s">
        <v>63</v>
      </c>
    </row>
    <row r="38" customFormat="false" ht="15" hidden="false" customHeight="false" outlineLevel="0" collapsed="false">
      <c r="B38" s="38" t="s">
        <v>40</v>
      </c>
      <c r="C38" s="38" t="s">
        <v>41</v>
      </c>
      <c r="D38" s="38" t="s">
        <v>42</v>
      </c>
      <c r="E38" s="38" t="n">
        <v>700</v>
      </c>
      <c r="F38" s="39" t="n">
        <f aca="false">G38/E38</f>
        <v>1.32842857142857</v>
      </c>
      <c r="G38" s="39" t="n">
        <v>929.9</v>
      </c>
      <c r="H38" s="39" t="n">
        <f aca="false">F38-F23</f>
        <v>1.22523857142857</v>
      </c>
      <c r="I38" s="39" t="n">
        <f aca="false">G38-G23</f>
        <v>63.1039999999999</v>
      </c>
      <c r="J38" s="0" t="s">
        <v>63</v>
      </c>
    </row>
    <row r="39" customFormat="false" ht="15" hidden="false" customHeight="false" outlineLevel="0" collapsed="false">
      <c r="B39" s="43" t="s">
        <v>43</v>
      </c>
      <c r="C39" s="43" t="s">
        <v>44</v>
      </c>
      <c r="D39" s="43" t="s">
        <v>42</v>
      </c>
      <c r="E39" s="43" t="n">
        <v>300</v>
      </c>
      <c r="F39" s="44" t="n">
        <f aca="false">G39/E39</f>
        <v>6.5093</v>
      </c>
      <c r="G39" s="44" t="n">
        <v>1952.79</v>
      </c>
      <c r="H39" s="44" t="n">
        <f aca="false">F39-F24</f>
        <v>6.00367</v>
      </c>
      <c r="I39" s="44" t="n">
        <f aca="false">G39-G24</f>
        <v>132.522</v>
      </c>
      <c r="J39" s="0" t="s">
        <v>63</v>
      </c>
    </row>
    <row r="40" customFormat="false" ht="15" hidden="false" customHeight="false" outlineLevel="0" collapsed="false">
      <c r="B40" s="43" t="s">
        <v>45</v>
      </c>
      <c r="C40" s="43" t="s">
        <v>46</v>
      </c>
      <c r="D40" s="43" t="s">
        <v>42</v>
      </c>
      <c r="E40" s="43" t="n">
        <v>100</v>
      </c>
      <c r="F40" s="44" t="n">
        <f aca="false">G40/E40</f>
        <v>2.6569</v>
      </c>
      <c r="G40" s="44" t="n">
        <v>265.69</v>
      </c>
      <c r="H40" s="44" t="n">
        <f aca="false">F40-F25</f>
        <v>2.4505</v>
      </c>
      <c r="I40" s="44" t="n">
        <f aca="false">G40-G25</f>
        <v>18.01</v>
      </c>
      <c r="J40" s="0" t="s">
        <v>63</v>
      </c>
    </row>
    <row r="41" customFormat="false" ht="15" hidden="false" customHeight="false" outlineLevel="0" collapsed="false">
      <c r="B41" s="43" t="s">
        <v>47</v>
      </c>
      <c r="C41" s="43" t="s">
        <v>48</v>
      </c>
      <c r="D41" s="43" t="s">
        <v>42</v>
      </c>
      <c r="E41" s="43" t="n">
        <v>100</v>
      </c>
      <c r="F41" s="44" t="n">
        <f aca="false">G41/E41</f>
        <v>2.6569</v>
      </c>
      <c r="G41" s="44" t="n">
        <v>265.69</v>
      </c>
      <c r="H41" s="44" t="n">
        <f aca="false">F41-F26</f>
        <v>2.4505</v>
      </c>
      <c r="I41" s="44" t="n">
        <f aca="false">G41-G26</f>
        <v>18.01</v>
      </c>
      <c r="J41" s="0" t="s">
        <v>63</v>
      </c>
    </row>
    <row r="42" customFormat="false" ht="15" hidden="false" customHeight="false" outlineLevel="0" collapsed="false">
      <c r="B42" s="43" t="s">
        <v>49</v>
      </c>
      <c r="C42" s="43" t="s">
        <v>50</v>
      </c>
      <c r="D42" s="43" t="s">
        <v>42</v>
      </c>
      <c r="E42" s="43" t="n">
        <v>200</v>
      </c>
      <c r="F42" s="44" t="n">
        <f aca="false">G42/E42</f>
        <v>2.65685</v>
      </c>
      <c r="G42" s="44" t="n">
        <v>531.37</v>
      </c>
      <c r="H42" s="44" t="n">
        <f aca="false">F42-F27</f>
        <v>2.45045</v>
      </c>
      <c r="I42" s="44" t="n">
        <f aca="false">G42-G27</f>
        <v>36.01</v>
      </c>
      <c r="J42" s="0" t="s">
        <v>63</v>
      </c>
    </row>
    <row r="43" customFormat="false" ht="15" hidden="false" customHeight="false" outlineLevel="0" collapsed="false">
      <c r="B43" s="43" t="s">
        <v>51</v>
      </c>
      <c r="C43" s="43" t="s">
        <v>52</v>
      </c>
      <c r="D43" s="43" t="s">
        <v>42</v>
      </c>
      <c r="E43" s="43" t="n">
        <v>300</v>
      </c>
      <c r="F43" s="44" t="n">
        <f aca="false">G43/E43</f>
        <v>2.65686666666667</v>
      </c>
      <c r="G43" s="44" t="n">
        <v>797.06</v>
      </c>
      <c r="H43" s="44" t="n">
        <f aca="false">F43-F28</f>
        <v>2.45046666666667</v>
      </c>
      <c r="I43" s="44" t="n">
        <f aca="false">G43-G28</f>
        <v>54.02</v>
      </c>
      <c r="J43" s="0" t="s">
        <v>63</v>
      </c>
    </row>
    <row r="44" customFormat="false" ht="15" hidden="false" customHeight="false" outlineLevel="0" collapsed="false">
      <c r="B44" s="43" t="s">
        <v>53</v>
      </c>
      <c r="C44" s="43" t="s">
        <v>54</v>
      </c>
      <c r="D44" s="43" t="s">
        <v>42</v>
      </c>
      <c r="E44" s="43" t="n">
        <v>50</v>
      </c>
      <c r="F44" s="44" t="n">
        <f aca="false">G44/E44</f>
        <v>9.9634</v>
      </c>
      <c r="G44" s="44" t="n">
        <v>498.17</v>
      </c>
      <c r="H44" s="44" t="n">
        <f aca="false">F44-F29</f>
        <v>9.1894</v>
      </c>
      <c r="I44" s="44" t="n">
        <f aca="false">G44-G29</f>
        <v>33.77</v>
      </c>
      <c r="J44" s="0" t="s">
        <v>63</v>
      </c>
    </row>
    <row r="45" customFormat="false" ht="15" hidden="false" customHeight="false" outlineLevel="0" collapsed="false">
      <c r="B45" s="43" t="s">
        <v>55</v>
      </c>
      <c r="C45" s="43" t="s">
        <v>56</v>
      </c>
      <c r="D45" s="43" t="s">
        <v>42</v>
      </c>
      <c r="E45" s="43" t="n">
        <v>50</v>
      </c>
      <c r="F45" s="44" t="n">
        <f aca="false">G45/E45</f>
        <v>12.62</v>
      </c>
      <c r="G45" s="44" t="n">
        <v>631</v>
      </c>
      <c r="H45" s="44" t="n">
        <f aca="false">F45-F30</f>
        <v>11.64</v>
      </c>
      <c r="I45" s="44" t="n">
        <f aca="false">G45-G30</f>
        <v>43</v>
      </c>
      <c r="J45" s="0" t="s">
        <v>63</v>
      </c>
    </row>
    <row r="46" customFormat="false" ht="15" hidden="false" customHeight="false" outlineLevel="0" collapsed="false">
      <c r="B46" s="37" t="s">
        <v>57</v>
      </c>
      <c r="C46" s="37"/>
      <c r="D46" s="37"/>
      <c r="E46" s="37"/>
      <c r="F46" s="37"/>
      <c r="G46" s="40" t="n">
        <f aca="false">SUM(G35:G45)</f>
        <v>11632.49</v>
      </c>
      <c r="H46" s="40" t="n">
        <f aca="false">SUM(H34:H45)</f>
        <v>1247.9817252381</v>
      </c>
      <c r="I46" s="40" t="n">
        <f aca="false">SUM(I34:I45)</f>
        <v>789.387999999998</v>
      </c>
    </row>
  </sheetData>
  <mergeCells count="6">
    <mergeCell ref="B2:G2"/>
    <mergeCell ref="B15:F15"/>
    <mergeCell ref="B18:G18"/>
    <mergeCell ref="B31:F31"/>
    <mergeCell ref="B33:G33"/>
    <mergeCell ref="B46:F4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M28"/>
  <sheetViews>
    <sheetView showFormulas="false" showGridLines="false" showRowColHeaders="true" showZeros="true" rightToLeft="false" tabSelected="true" showOutlineSymbols="true" defaultGridColor="true" view="normal" topLeftCell="AE1" colorId="64" zoomScale="100" zoomScaleNormal="100" zoomScalePageLayoutView="100" workbookViewId="0">
      <selection pane="topLeft" activeCell="AM15" activeCellId="0" sqref="AM15"/>
    </sheetView>
  </sheetViews>
  <sheetFormatPr defaultColWidth="9.14453125" defaultRowHeight="13.8" zeroHeight="false" outlineLevelRow="0" outlineLevelCol="0"/>
  <cols>
    <col collapsed="false" customWidth="true" hidden="false" outlineLevel="0" max="1" min="1" style="45" width="4.14"/>
    <col collapsed="false" customWidth="true" hidden="false" outlineLevel="0" max="2" min="2" style="45" width="11.43"/>
    <col collapsed="false" customWidth="true" hidden="false" outlineLevel="0" max="3" min="3" style="45" width="17.85"/>
    <col collapsed="false" customWidth="true" hidden="false" outlineLevel="0" max="4" min="4" style="45" width="19.14"/>
    <col collapsed="false" customWidth="true" hidden="false" outlineLevel="0" max="5" min="5" style="45" width="13.85"/>
    <col collapsed="false" customWidth="true" hidden="false" outlineLevel="0" max="7" min="6" style="45" width="15.28"/>
    <col collapsed="false" customWidth="true" hidden="false" outlineLevel="0" max="8" min="8" style="45" width="16"/>
    <col collapsed="false" customWidth="true" hidden="false" outlineLevel="0" max="9" min="9" style="46" width="16.71"/>
    <col collapsed="false" customWidth="true" hidden="false" outlineLevel="0" max="10" min="10" style="45" width="13.85"/>
    <col collapsed="false" customWidth="true" hidden="false" outlineLevel="0" max="12" min="11" style="45" width="15.28"/>
    <col collapsed="false" customWidth="true" hidden="false" outlineLevel="0" max="13" min="13" style="45" width="16"/>
    <col collapsed="false" customWidth="true" hidden="false" outlineLevel="0" max="14" min="14" style="45" width="13.85"/>
    <col collapsed="false" customWidth="true" hidden="false" outlineLevel="0" max="16" min="15" style="45" width="15.28"/>
    <col collapsed="false" customWidth="true" hidden="false" outlineLevel="0" max="18" min="17" style="45" width="16"/>
    <col collapsed="false" customWidth="true" hidden="false" outlineLevel="0" max="19" min="19" style="46" width="16.71"/>
    <col collapsed="false" customWidth="true" hidden="false" outlineLevel="0" max="20" min="20" style="45" width="13.85"/>
    <col collapsed="false" customWidth="true" hidden="false" outlineLevel="0" max="22" min="21" style="45" width="15.28"/>
    <col collapsed="false" customWidth="true" hidden="false" outlineLevel="0" max="23" min="23" style="45" width="16"/>
    <col collapsed="false" customWidth="true" hidden="false" outlineLevel="0" max="24" min="24" style="46" width="16.71"/>
    <col collapsed="false" customWidth="true" hidden="false" outlineLevel="0" max="25" min="25" style="45" width="13.85"/>
    <col collapsed="false" customWidth="true" hidden="false" outlineLevel="0" max="27" min="26" style="45" width="15.28"/>
    <col collapsed="false" customWidth="true" hidden="false" outlineLevel="0" max="28" min="28" style="45" width="16"/>
    <col collapsed="false" customWidth="true" hidden="false" outlineLevel="0" max="29" min="29" style="45" width="13.85"/>
    <col collapsed="false" customWidth="true" hidden="false" outlineLevel="0" max="31" min="30" style="45" width="15.28"/>
    <col collapsed="false" customWidth="true" hidden="false" outlineLevel="0" max="33" min="32" style="45" width="16"/>
    <col collapsed="false" customWidth="true" hidden="false" outlineLevel="0" max="34" min="34" style="46" width="16.71"/>
    <col collapsed="false" customWidth="true" hidden="false" outlineLevel="0" max="35" min="35" style="45" width="13.85"/>
    <col collapsed="false" customWidth="true" hidden="false" outlineLevel="0" max="37" min="36" style="45" width="15.28"/>
    <col collapsed="false" customWidth="true" hidden="false" outlineLevel="0" max="38" min="38" style="45" width="16"/>
    <col collapsed="false" customWidth="true" hidden="false" outlineLevel="0" max="39" min="39" style="46" width="16.71"/>
    <col collapsed="false" customWidth="false" hidden="false" outlineLevel="0" max="1024" min="40" style="45" width="9.14"/>
  </cols>
  <sheetData>
    <row r="1" s="47" customFormat="true" ht="13.8" hidden="false" customHeight="false" outlineLevel="0" collapsed="false">
      <c r="I1" s="48"/>
      <c r="S1" s="48"/>
      <c r="X1" s="48"/>
      <c r="AH1" s="48"/>
      <c r="AM1" s="48"/>
    </row>
    <row r="2" s="47" customFormat="true" ht="13.8" hidden="false" customHeight="false" outlineLevel="0" collapsed="false">
      <c r="I2" s="48"/>
      <c r="S2" s="48"/>
      <c r="X2" s="48"/>
      <c r="AH2" s="48"/>
      <c r="AM2" s="48"/>
    </row>
    <row r="3" s="45" customFormat="true" ht="13.8" hidden="false" customHeight="false" outlineLevel="0" collapsed="false"/>
    <row r="4" s="45" customFormat="true" ht="13.8" hidden="false" customHeight="false" outlineLevel="0" collapsed="false"/>
    <row r="5" s="49" customFormat="true" ht="15" hidden="false" customHeight="true" outlineLevel="0" collapsed="false">
      <c r="B5" s="50" t="str">
        <f aca="false">'Resumo do Contrato'!B3</f>
        <v>CONTRATO 55.2018</v>
      </c>
      <c r="C5" s="50"/>
      <c r="D5" s="50"/>
      <c r="E5" s="51" t="s">
        <v>65</v>
      </c>
      <c r="F5" s="51"/>
      <c r="G5" s="51"/>
      <c r="H5" s="51"/>
      <c r="I5" s="52" t="s">
        <v>66</v>
      </c>
      <c r="J5" s="53" t="s">
        <v>67</v>
      </c>
      <c r="K5" s="53"/>
      <c r="L5" s="53"/>
      <c r="M5" s="53"/>
      <c r="N5" s="53"/>
      <c r="O5" s="53"/>
      <c r="P5" s="53"/>
      <c r="Q5" s="53"/>
      <c r="R5" s="53"/>
      <c r="S5" s="52" t="s">
        <v>66</v>
      </c>
      <c r="T5" s="54" t="s">
        <v>68</v>
      </c>
      <c r="U5" s="54"/>
      <c r="V5" s="54"/>
      <c r="W5" s="54"/>
      <c r="X5" s="52" t="s">
        <v>66</v>
      </c>
      <c r="Y5" s="55" t="s">
        <v>69</v>
      </c>
      <c r="Z5" s="55"/>
      <c r="AA5" s="55"/>
      <c r="AB5" s="55"/>
      <c r="AC5" s="55"/>
      <c r="AD5" s="55"/>
      <c r="AE5" s="55"/>
      <c r="AF5" s="55"/>
      <c r="AG5" s="55"/>
      <c r="AH5" s="52" t="s">
        <v>66</v>
      </c>
      <c r="AI5" s="54" t="s">
        <v>70</v>
      </c>
      <c r="AJ5" s="54"/>
      <c r="AK5" s="54"/>
      <c r="AL5" s="54"/>
      <c r="AM5" s="52" t="s">
        <v>66</v>
      </c>
    </row>
    <row r="6" customFormat="false" ht="13.8" hidden="false" customHeight="false" outlineLevel="0" collapsed="false">
      <c r="B6" s="56" t="str">
        <f aca="false">'Resumo do Contrato'!D4</f>
        <v>06/12/2018 a 05/12/2019</v>
      </c>
      <c r="C6" s="56"/>
      <c r="D6" s="56"/>
      <c r="E6" s="57" t="s">
        <v>12</v>
      </c>
      <c r="F6" s="57"/>
      <c r="G6" s="57"/>
      <c r="H6" s="57"/>
      <c r="I6" s="52"/>
      <c r="J6" s="58" t="s">
        <v>71</v>
      </c>
      <c r="K6" s="58"/>
      <c r="L6" s="58"/>
      <c r="M6" s="58"/>
      <c r="N6" s="59" t="s">
        <v>72</v>
      </c>
      <c r="O6" s="59"/>
      <c r="P6" s="59"/>
      <c r="Q6" s="59"/>
      <c r="R6" s="60"/>
      <c r="S6" s="52"/>
      <c r="T6" s="57" t="s">
        <v>73</v>
      </c>
      <c r="U6" s="57"/>
      <c r="V6" s="57"/>
      <c r="W6" s="57"/>
      <c r="X6" s="52"/>
      <c r="Y6" s="58" t="s">
        <v>74</v>
      </c>
      <c r="Z6" s="58"/>
      <c r="AA6" s="58"/>
      <c r="AB6" s="58"/>
      <c r="AC6" s="61" t="s">
        <v>75</v>
      </c>
      <c r="AD6" s="61"/>
      <c r="AE6" s="61"/>
      <c r="AF6" s="61"/>
      <c r="AG6" s="61"/>
      <c r="AH6" s="52"/>
      <c r="AI6" s="57" t="s">
        <v>76</v>
      </c>
      <c r="AJ6" s="57"/>
      <c r="AK6" s="57"/>
      <c r="AL6" s="57"/>
      <c r="AM6" s="52"/>
    </row>
    <row r="7" customFormat="false" ht="13.8" hidden="false" customHeight="false" outlineLevel="0" collapsed="false">
      <c r="B7" s="62"/>
      <c r="C7" s="62"/>
      <c r="D7" s="62"/>
      <c r="E7" s="57"/>
      <c r="F7" s="57"/>
      <c r="G7" s="57"/>
      <c r="H7" s="57"/>
      <c r="I7" s="52"/>
      <c r="J7" s="58"/>
      <c r="K7" s="58"/>
      <c r="L7" s="58"/>
      <c r="M7" s="58"/>
      <c r="N7" s="59"/>
      <c r="O7" s="59"/>
      <c r="P7" s="59"/>
      <c r="Q7" s="59"/>
      <c r="R7" s="60"/>
      <c r="S7" s="52"/>
      <c r="T7" s="57"/>
      <c r="U7" s="57"/>
      <c r="V7" s="57"/>
      <c r="W7" s="57"/>
      <c r="X7" s="52"/>
      <c r="Y7" s="58"/>
      <c r="Z7" s="58"/>
      <c r="AA7" s="58"/>
      <c r="AB7" s="58"/>
      <c r="AC7" s="61"/>
      <c r="AD7" s="61"/>
      <c r="AE7" s="61"/>
      <c r="AF7" s="61"/>
      <c r="AG7" s="61"/>
      <c r="AH7" s="52"/>
      <c r="AI7" s="57"/>
      <c r="AJ7" s="57"/>
      <c r="AK7" s="57"/>
      <c r="AL7" s="57"/>
      <c r="AM7" s="52"/>
    </row>
    <row r="8" s="49" customFormat="true" ht="28.35" hidden="false" customHeight="false" outlineLevel="0" collapsed="false">
      <c r="B8" s="63"/>
      <c r="C8" s="64" t="s">
        <v>77</v>
      </c>
      <c r="D8" s="65" t="s">
        <v>3</v>
      </c>
      <c r="E8" s="66" t="s">
        <v>78</v>
      </c>
      <c r="F8" s="64" t="s">
        <v>79</v>
      </c>
      <c r="G8" s="64" t="s">
        <v>60</v>
      </c>
      <c r="H8" s="67" t="s">
        <v>80</v>
      </c>
      <c r="I8" s="52"/>
      <c r="J8" s="68" t="s">
        <v>78</v>
      </c>
      <c r="K8" s="64" t="s">
        <v>79</v>
      </c>
      <c r="L8" s="64" t="s">
        <v>60</v>
      </c>
      <c r="M8" s="69" t="s">
        <v>81</v>
      </c>
      <c r="N8" s="66" t="s">
        <v>78</v>
      </c>
      <c r="O8" s="64" t="s">
        <v>79</v>
      </c>
      <c r="P8" s="64" t="s">
        <v>60</v>
      </c>
      <c r="Q8" s="69" t="s">
        <v>81</v>
      </c>
      <c r="R8" s="67" t="s">
        <v>80</v>
      </c>
      <c r="S8" s="52"/>
      <c r="T8" s="66" t="s">
        <v>78</v>
      </c>
      <c r="U8" s="64" t="s">
        <v>79</v>
      </c>
      <c r="V8" s="64" t="s">
        <v>60</v>
      </c>
      <c r="W8" s="67" t="s">
        <v>80</v>
      </c>
      <c r="X8" s="52"/>
      <c r="Y8" s="68" t="s">
        <v>78</v>
      </c>
      <c r="Z8" s="64" t="s">
        <v>79</v>
      </c>
      <c r="AA8" s="64" t="s">
        <v>60</v>
      </c>
      <c r="AB8" s="69" t="s">
        <v>81</v>
      </c>
      <c r="AC8" s="66" t="s">
        <v>78</v>
      </c>
      <c r="AD8" s="64" t="s">
        <v>79</v>
      </c>
      <c r="AE8" s="64" t="s">
        <v>60</v>
      </c>
      <c r="AF8" s="69" t="s">
        <v>81</v>
      </c>
      <c r="AG8" s="67" t="s">
        <v>80</v>
      </c>
      <c r="AH8" s="52"/>
      <c r="AI8" s="66" t="s">
        <v>78</v>
      </c>
      <c r="AJ8" s="64" t="s">
        <v>79</v>
      </c>
      <c r="AK8" s="64" t="s">
        <v>60</v>
      </c>
      <c r="AL8" s="67" t="s">
        <v>80</v>
      </c>
      <c r="AM8" s="52"/>
    </row>
    <row r="9" customFormat="false" ht="13.8" hidden="false" customHeight="false" outlineLevel="0" collapsed="false">
      <c r="B9" s="63"/>
      <c r="C9" s="70"/>
      <c r="D9" s="71" t="n">
        <v>10508</v>
      </c>
      <c r="E9" s="72"/>
      <c r="F9" s="73" t="n">
        <v>10508</v>
      </c>
      <c r="G9" s="73" t="n">
        <f aca="false">F9-D9</f>
        <v>0</v>
      </c>
      <c r="H9" s="74" t="n">
        <v>10508</v>
      </c>
      <c r="I9" s="75" t="n">
        <f aca="false">H9+D9</f>
        <v>21016</v>
      </c>
      <c r="J9" s="76"/>
      <c r="K9" s="73" t="n">
        <v>10843.09</v>
      </c>
      <c r="L9" s="73" t="n">
        <f aca="false">K9-D9</f>
        <v>335.09</v>
      </c>
      <c r="M9" s="77" t="n">
        <f aca="false">K12</f>
        <v>32.5781944444445</v>
      </c>
      <c r="N9" s="72"/>
      <c r="O9" s="73" t="n">
        <v>10843.09</v>
      </c>
      <c r="P9" s="73" t="n">
        <f aca="false">O9-F9</f>
        <v>335.09</v>
      </c>
      <c r="Q9" s="77" t="n">
        <f aca="false">O12</f>
        <v>335.09</v>
      </c>
      <c r="R9" s="74" t="n">
        <f aca="false">Q9+M9</f>
        <v>367.668194444445</v>
      </c>
      <c r="S9" s="75" t="n">
        <f aca="false">R9+I9</f>
        <v>21383.6681944444</v>
      </c>
      <c r="T9" s="72"/>
      <c r="U9" s="73" t="n">
        <v>10843.09</v>
      </c>
      <c r="V9" s="73"/>
      <c r="W9" s="74" t="n">
        <v>10843.09</v>
      </c>
      <c r="X9" s="75" t="n">
        <f aca="false">W9+S9</f>
        <v>32226.7581944444</v>
      </c>
      <c r="Y9" s="76"/>
      <c r="Z9" s="73" t="n">
        <v>11632.49</v>
      </c>
      <c r="AA9" s="73" t="n">
        <f aca="false">Z9-O9</f>
        <v>789.4</v>
      </c>
      <c r="AB9" s="77" t="n">
        <f aca="false">Z12</f>
        <v>76.7472222222222</v>
      </c>
      <c r="AC9" s="72"/>
      <c r="AD9" s="73" t="n">
        <v>11632.49</v>
      </c>
      <c r="AE9" s="73" t="n">
        <f aca="false">AD9-U9</f>
        <v>789.4</v>
      </c>
      <c r="AF9" s="74" t="n">
        <f aca="false">AD12</f>
        <v>789.4</v>
      </c>
      <c r="AG9" s="74" t="n">
        <f aca="false">AB9+AF9</f>
        <v>866.147222222222</v>
      </c>
      <c r="AH9" s="75" t="n">
        <f aca="false">AG9+X9</f>
        <v>33092.9054166667</v>
      </c>
      <c r="AI9" s="72"/>
      <c r="AJ9" s="73" t="n">
        <v>11632.49</v>
      </c>
      <c r="AK9" s="73"/>
      <c r="AL9" s="74" t="n">
        <v>11632.49</v>
      </c>
      <c r="AM9" s="75" t="n">
        <f aca="false">AL9+AH9</f>
        <v>44725.3954166667</v>
      </c>
    </row>
    <row r="10" customFormat="false" ht="13.8" hidden="false" customHeight="false" outlineLevel="0" collapsed="false">
      <c r="B10" s="78" t="s">
        <v>82</v>
      </c>
      <c r="C10" s="78"/>
      <c r="D10" s="79"/>
      <c r="E10" s="80" t="s">
        <v>82</v>
      </c>
      <c r="F10" s="80"/>
      <c r="G10" s="78"/>
      <c r="H10" s="81"/>
      <c r="I10" s="82"/>
      <c r="J10" s="83" t="s">
        <v>82</v>
      </c>
      <c r="K10" s="83"/>
      <c r="L10" s="78"/>
      <c r="M10" s="84"/>
      <c r="N10" s="80" t="s">
        <v>82</v>
      </c>
      <c r="O10" s="80"/>
      <c r="P10" s="78"/>
      <c r="Q10" s="81"/>
      <c r="R10" s="81"/>
      <c r="S10" s="82"/>
      <c r="T10" s="80" t="s">
        <v>82</v>
      </c>
      <c r="U10" s="80"/>
      <c r="V10" s="78"/>
      <c r="W10" s="81"/>
      <c r="X10" s="82"/>
      <c r="Y10" s="83" t="s">
        <v>82</v>
      </c>
      <c r="Z10" s="83"/>
      <c r="AA10" s="78"/>
      <c r="AB10" s="84"/>
      <c r="AC10" s="80" t="s">
        <v>82</v>
      </c>
      <c r="AD10" s="80"/>
      <c r="AE10" s="78"/>
      <c r="AF10" s="81"/>
      <c r="AG10" s="81"/>
      <c r="AH10" s="82"/>
      <c r="AI10" s="80" t="s">
        <v>82</v>
      </c>
      <c r="AJ10" s="80"/>
      <c r="AK10" s="78"/>
      <c r="AL10" s="81"/>
      <c r="AM10" s="82"/>
    </row>
    <row r="11" s="46" customFormat="true" ht="14.9" hidden="false" customHeight="false" outlineLevel="0" collapsed="false">
      <c r="B11" s="85" t="s">
        <v>83</v>
      </c>
      <c r="C11" s="86" t="s">
        <v>84</v>
      </c>
      <c r="D11" s="87"/>
      <c r="E11" s="88" t="s">
        <v>83</v>
      </c>
      <c r="F11" s="86" t="s">
        <v>85</v>
      </c>
      <c r="G11" s="86" t="s">
        <v>84</v>
      </c>
      <c r="H11" s="89"/>
      <c r="I11" s="82"/>
      <c r="J11" s="90" t="s">
        <v>83</v>
      </c>
      <c r="K11" s="86" t="s">
        <v>85</v>
      </c>
      <c r="L11" s="86" t="s">
        <v>84</v>
      </c>
      <c r="M11" s="91"/>
      <c r="N11" s="88" t="s">
        <v>83</v>
      </c>
      <c r="O11" s="86" t="s">
        <v>85</v>
      </c>
      <c r="P11" s="86" t="s">
        <v>84</v>
      </c>
      <c r="Q11" s="89"/>
      <c r="R11" s="89"/>
      <c r="S11" s="82"/>
      <c r="T11" s="88" t="s">
        <v>83</v>
      </c>
      <c r="U11" s="86" t="s">
        <v>85</v>
      </c>
      <c r="V11" s="86" t="s">
        <v>84</v>
      </c>
      <c r="W11" s="89"/>
      <c r="X11" s="82"/>
      <c r="Y11" s="90" t="s">
        <v>83</v>
      </c>
      <c r="Z11" s="86" t="s">
        <v>85</v>
      </c>
      <c r="AA11" s="86" t="s">
        <v>84</v>
      </c>
      <c r="AB11" s="91"/>
      <c r="AC11" s="88" t="s">
        <v>83</v>
      </c>
      <c r="AD11" s="86" t="s">
        <v>85</v>
      </c>
      <c r="AE11" s="86" t="s">
        <v>84</v>
      </c>
      <c r="AF11" s="89"/>
      <c r="AG11" s="89"/>
      <c r="AH11" s="82"/>
      <c r="AI11" s="88" t="s">
        <v>83</v>
      </c>
      <c r="AJ11" s="86" t="s">
        <v>85</v>
      </c>
      <c r="AK11" s="86" t="s">
        <v>84</v>
      </c>
      <c r="AL11" s="89"/>
      <c r="AM11" s="82"/>
    </row>
    <row r="12" customFormat="false" ht="13.8" hidden="false" customHeight="false" outlineLevel="0" collapsed="false">
      <c r="B12" s="92" t="s">
        <v>86</v>
      </c>
      <c r="C12" s="73" t="n">
        <v>10508</v>
      </c>
      <c r="D12" s="93"/>
      <c r="E12" s="94" t="s">
        <v>87</v>
      </c>
      <c r="F12" s="95" t="n">
        <f aca="false">(G9/360)*148</f>
        <v>0</v>
      </c>
      <c r="G12" s="95" t="n">
        <v>10508</v>
      </c>
      <c r="H12" s="96"/>
      <c r="I12" s="82"/>
      <c r="J12" s="97" t="s">
        <v>86</v>
      </c>
      <c r="K12" s="95" t="n">
        <f aca="false">(L9/360)*35</f>
        <v>32.5781944444445</v>
      </c>
      <c r="L12" s="95" t="n">
        <f aca="false">K12+C12</f>
        <v>10540.5781944444</v>
      </c>
      <c r="M12" s="98"/>
      <c r="N12" s="94" t="s">
        <v>87</v>
      </c>
      <c r="O12" s="95" t="n">
        <v>335.09</v>
      </c>
      <c r="P12" s="95" t="n">
        <f aca="false">O12+G12</f>
        <v>10843.09</v>
      </c>
      <c r="Q12" s="96"/>
      <c r="R12" s="96"/>
      <c r="S12" s="82"/>
      <c r="T12" s="94" t="s">
        <v>88</v>
      </c>
      <c r="U12" s="95"/>
      <c r="V12" s="95" t="n">
        <v>10843.09</v>
      </c>
      <c r="W12" s="96"/>
      <c r="X12" s="82"/>
      <c r="Y12" s="97" t="s">
        <v>87</v>
      </c>
      <c r="Z12" s="95" t="n">
        <f aca="false">AA9/360*35</f>
        <v>76.7472222222222</v>
      </c>
      <c r="AA12" s="95" t="n">
        <f aca="false">Z12+P12</f>
        <v>10919.8372222222</v>
      </c>
      <c r="AB12" s="98"/>
      <c r="AC12" s="94" t="s">
        <v>88</v>
      </c>
      <c r="AD12" s="95" t="n">
        <v>789.4</v>
      </c>
      <c r="AE12" s="95" t="n">
        <f aca="false">AD12+V12</f>
        <v>11632.49</v>
      </c>
      <c r="AF12" s="96"/>
      <c r="AG12" s="96"/>
      <c r="AH12" s="82"/>
      <c r="AI12" s="94" t="s">
        <v>89</v>
      </c>
      <c r="AJ12" s="95"/>
      <c r="AK12" s="95" t="n">
        <v>11632.49</v>
      </c>
      <c r="AL12" s="96"/>
      <c r="AM12" s="82"/>
    </row>
    <row r="13" customFormat="false" ht="13.8" hidden="false" customHeight="false" outlineLevel="0" collapsed="false">
      <c r="B13" s="92"/>
      <c r="C13" s="73"/>
      <c r="D13" s="93"/>
      <c r="E13" s="94"/>
      <c r="F13" s="95"/>
      <c r="G13" s="95"/>
      <c r="H13" s="99"/>
      <c r="I13" s="82"/>
      <c r="J13" s="97"/>
      <c r="K13" s="95"/>
      <c r="L13" s="95"/>
      <c r="M13" s="100"/>
      <c r="N13" s="94"/>
      <c r="O13" s="95"/>
      <c r="P13" s="95"/>
      <c r="Q13" s="99"/>
      <c r="R13" s="99"/>
      <c r="S13" s="82"/>
      <c r="T13" s="94"/>
      <c r="U13" s="95"/>
      <c r="V13" s="95"/>
      <c r="W13" s="99"/>
      <c r="X13" s="82"/>
      <c r="Y13" s="97"/>
      <c r="Z13" s="95"/>
      <c r="AA13" s="95"/>
      <c r="AB13" s="100"/>
      <c r="AC13" s="94"/>
      <c r="AD13" s="95"/>
      <c r="AE13" s="95"/>
      <c r="AF13" s="99"/>
      <c r="AG13" s="99"/>
      <c r="AH13" s="82"/>
      <c r="AI13" s="94"/>
      <c r="AJ13" s="95"/>
      <c r="AK13" s="95"/>
      <c r="AL13" s="99"/>
      <c r="AM13" s="82"/>
    </row>
    <row r="14" customFormat="false" ht="13.8" hidden="false" customHeight="false" outlineLevel="0" collapsed="false">
      <c r="B14" s="92"/>
      <c r="C14" s="73"/>
      <c r="D14" s="93"/>
      <c r="E14" s="94"/>
      <c r="F14" s="95"/>
      <c r="G14" s="95"/>
      <c r="H14" s="99"/>
      <c r="I14" s="82"/>
      <c r="J14" s="97"/>
      <c r="K14" s="95"/>
      <c r="L14" s="95"/>
      <c r="M14" s="100"/>
      <c r="N14" s="94"/>
      <c r="O14" s="95"/>
      <c r="P14" s="95"/>
      <c r="Q14" s="99"/>
      <c r="R14" s="99"/>
      <c r="S14" s="82"/>
      <c r="T14" s="94"/>
      <c r="U14" s="95"/>
      <c r="V14" s="95"/>
      <c r="W14" s="99"/>
      <c r="X14" s="82"/>
      <c r="Y14" s="97"/>
      <c r="Z14" s="95"/>
      <c r="AA14" s="95"/>
      <c r="AB14" s="100"/>
      <c r="AC14" s="94"/>
      <c r="AD14" s="95"/>
      <c r="AE14" s="95"/>
      <c r="AF14" s="99"/>
      <c r="AG14" s="99"/>
      <c r="AH14" s="82"/>
      <c r="AI14" s="94"/>
      <c r="AJ14" s="95"/>
      <c r="AK14" s="95"/>
      <c r="AL14" s="99"/>
      <c r="AM14" s="82"/>
    </row>
    <row r="15" customFormat="false" ht="13.8" hidden="false" customHeight="false" outlineLevel="0" collapsed="false">
      <c r="B15" s="92"/>
      <c r="C15" s="73"/>
      <c r="D15" s="93"/>
      <c r="E15" s="94"/>
      <c r="F15" s="95"/>
      <c r="G15" s="95"/>
      <c r="H15" s="96"/>
      <c r="I15" s="82"/>
      <c r="J15" s="97"/>
      <c r="K15" s="95"/>
      <c r="L15" s="95"/>
      <c r="M15" s="98"/>
      <c r="N15" s="94"/>
      <c r="O15" s="95"/>
      <c r="P15" s="95"/>
      <c r="Q15" s="96"/>
      <c r="R15" s="96"/>
      <c r="S15" s="82"/>
      <c r="T15" s="94"/>
      <c r="U15" s="95"/>
      <c r="V15" s="95"/>
      <c r="W15" s="96"/>
      <c r="X15" s="82"/>
      <c r="Y15" s="97"/>
      <c r="Z15" s="95"/>
      <c r="AA15" s="95"/>
      <c r="AB15" s="98"/>
      <c r="AC15" s="94"/>
      <c r="AD15" s="95"/>
      <c r="AE15" s="95"/>
      <c r="AF15" s="96"/>
      <c r="AG15" s="96"/>
      <c r="AH15" s="82"/>
      <c r="AI15" s="94"/>
      <c r="AJ15" s="95"/>
      <c r="AK15" s="95"/>
      <c r="AL15" s="96"/>
      <c r="AM15" s="82"/>
    </row>
    <row r="16" customFormat="false" ht="13.8" hidden="false" customHeight="false" outlineLevel="0" collapsed="false">
      <c r="B16" s="92"/>
      <c r="C16" s="73"/>
      <c r="D16" s="93"/>
      <c r="E16" s="94"/>
      <c r="F16" s="95"/>
      <c r="G16" s="95"/>
      <c r="H16" s="96"/>
      <c r="I16" s="82"/>
      <c r="J16" s="97"/>
      <c r="K16" s="95"/>
      <c r="L16" s="95"/>
      <c r="M16" s="98"/>
      <c r="N16" s="94"/>
      <c r="O16" s="95"/>
      <c r="P16" s="95"/>
      <c r="Q16" s="96"/>
      <c r="R16" s="96"/>
      <c r="S16" s="82"/>
      <c r="T16" s="94"/>
      <c r="U16" s="95"/>
      <c r="V16" s="95"/>
      <c r="W16" s="96"/>
      <c r="X16" s="82"/>
      <c r="Y16" s="97"/>
      <c r="Z16" s="95"/>
      <c r="AA16" s="95"/>
      <c r="AB16" s="98"/>
      <c r="AC16" s="94"/>
      <c r="AD16" s="95"/>
      <c r="AE16" s="95"/>
      <c r="AF16" s="96"/>
      <c r="AG16" s="96"/>
      <c r="AH16" s="82"/>
      <c r="AI16" s="94"/>
      <c r="AJ16" s="95"/>
      <c r="AK16" s="95"/>
      <c r="AL16" s="96"/>
      <c r="AM16" s="82"/>
    </row>
    <row r="17" customFormat="false" ht="13.8" hidden="false" customHeight="false" outlineLevel="0" collapsed="false">
      <c r="B17" s="92"/>
      <c r="C17" s="73"/>
      <c r="D17" s="93"/>
      <c r="E17" s="94"/>
      <c r="F17" s="95"/>
      <c r="G17" s="95"/>
      <c r="H17" s="96"/>
      <c r="I17" s="82"/>
      <c r="J17" s="97"/>
      <c r="K17" s="95"/>
      <c r="L17" s="95"/>
      <c r="M17" s="98"/>
      <c r="N17" s="94"/>
      <c r="O17" s="95"/>
      <c r="P17" s="95"/>
      <c r="Q17" s="96"/>
      <c r="R17" s="96"/>
      <c r="S17" s="82"/>
      <c r="T17" s="94"/>
      <c r="U17" s="95"/>
      <c r="V17" s="95"/>
      <c r="W17" s="96"/>
      <c r="X17" s="82"/>
      <c r="Y17" s="97"/>
      <c r="Z17" s="95"/>
      <c r="AA17" s="95"/>
      <c r="AB17" s="98"/>
      <c r="AC17" s="94"/>
      <c r="AD17" s="95"/>
      <c r="AE17" s="95"/>
      <c r="AF17" s="96"/>
      <c r="AG17" s="96"/>
      <c r="AH17" s="82"/>
      <c r="AI17" s="94"/>
      <c r="AJ17" s="95"/>
      <c r="AK17" s="95"/>
      <c r="AL17" s="96"/>
      <c r="AM17" s="82"/>
    </row>
    <row r="18" customFormat="false" ht="13.8" hidden="false" customHeight="false" outlineLevel="0" collapsed="false">
      <c r="B18" s="92"/>
      <c r="C18" s="73"/>
      <c r="D18" s="93"/>
      <c r="E18" s="94"/>
      <c r="F18" s="95"/>
      <c r="G18" s="95"/>
      <c r="H18" s="96"/>
      <c r="I18" s="82"/>
      <c r="J18" s="97"/>
      <c r="K18" s="95"/>
      <c r="L18" s="95"/>
      <c r="M18" s="98"/>
      <c r="N18" s="94"/>
      <c r="O18" s="95"/>
      <c r="P18" s="95"/>
      <c r="Q18" s="96"/>
      <c r="R18" s="96"/>
      <c r="S18" s="82"/>
      <c r="T18" s="94"/>
      <c r="U18" s="95"/>
      <c r="V18" s="95"/>
      <c r="W18" s="96"/>
      <c r="X18" s="82"/>
      <c r="Y18" s="97"/>
      <c r="Z18" s="95"/>
      <c r="AA18" s="95"/>
      <c r="AB18" s="98"/>
      <c r="AC18" s="94"/>
      <c r="AD18" s="95"/>
      <c r="AE18" s="95"/>
      <c r="AF18" s="96"/>
      <c r="AG18" s="96"/>
      <c r="AH18" s="82"/>
      <c r="AI18" s="94"/>
      <c r="AJ18" s="95"/>
      <c r="AK18" s="95"/>
      <c r="AL18" s="96"/>
      <c r="AM18" s="82"/>
    </row>
    <row r="19" customFormat="false" ht="13.8" hidden="false" customHeight="false" outlineLevel="0" collapsed="false">
      <c r="B19" s="92"/>
      <c r="C19" s="73"/>
      <c r="D19" s="93"/>
      <c r="E19" s="94"/>
      <c r="F19" s="95"/>
      <c r="G19" s="95"/>
      <c r="H19" s="96"/>
      <c r="I19" s="82"/>
      <c r="J19" s="97"/>
      <c r="K19" s="95"/>
      <c r="L19" s="95"/>
      <c r="M19" s="98"/>
      <c r="N19" s="94"/>
      <c r="O19" s="95"/>
      <c r="P19" s="95"/>
      <c r="Q19" s="96"/>
      <c r="R19" s="96"/>
      <c r="S19" s="82"/>
      <c r="T19" s="94"/>
      <c r="U19" s="95"/>
      <c r="V19" s="95"/>
      <c r="W19" s="96"/>
      <c r="X19" s="82"/>
      <c r="Y19" s="97"/>
      <c r="Z19" s="95"/>
      <c r="AA19" s="95"/>
      <c r="AB19" s="98"/>
      <c r="AC19" s="94"/>
      <c r="AD19" s="95"/>
      <c r="AE19" s="95"/>
      <c r="AF19" s="96"/>
      <c r="AG19" s="96"/>
      <c r="AH19" s="82"/>
      <c r="AI19" s="94"/>
      <c r="AJ19" s="95"/>
      <c r="AK19" s="95"/>
      <c r="AL19" s="96"/>
      <c r="AM19" s="82"/>
    </row>
    <row r="20" customFormat="false" ht="13.8" hidden="false" customHeight="false" outlineLevel="0" collapsed="false">
      <c r="B20" s="92"/>
      <c r="C20" s="73"/>
      <c r="D20" s="93"/>
      <c r="E20" s="94"/>
      <c r="F20" s="95"/>
      <c r="G20" s="95"/>
      <c r="H20" s="96"/>
      <c r="I20" s="82"/>
      <c r="J20" s="97"/>
      <c r="K20" s="95"/>
      <c r="L20" s="95"/>
      <c r="M20" s="98"/>
      <c r="N20" s="94"/>
      <c r="O20" s="95"/>
      <c r="P20" s="95"/>
      <c r="Q20" s="96"/>
      <c r="R20" s="96"/>
      <c r="S20" s="82"/>
      <c r="T20" s="94"/>
      <c r="U20" s="95"/>
      <c r="V20" s="95"/>
      <c r="W20" s="96"/>
      <c r="X20" s="82"/>
      <c r="Y20" s="97"/>
      <c r="Z20" s="95"/>
      <c r="AA20" s="95"/>
      <c r="AB20" s="98"/>
      <c r="AC20" s="94"/>
      <c r="AD20" s="95"/>
      <c r="AE20" s="95"/>
      <c r="AF20" s="96"/>
      <c r="AG20" s="96"/>
      <c r="AH20" s="82"/>
      <c r="AI20" s="94"/>
      <c r="AJ20" s="95"/>
      <c r="AK20" s="95"/>
      <c r="AL20" s="96"/>
      <c r="AM20" s="82"/>
    </row>
    <row r="21" customFormat="false" ht="13.8" hidden="false" customHeight="false" outlineLevel="0" collapsed="false">
      <c r="B21" s="92"/>
      <c r="C21" s="73"/>
      <c r="D21" s="93"/>
      <c r="E21" s="94"/>
      <c r="F21" s="95"/>
      <c r="G21" s="95"/>
      <c r="H21" s="96"/>
      <c r="I21" s="82"/>
      <c r="J21" s="97"/>
      <c r="K21" s="95"/>
      <c r="L21" s="95"/>
      <c r="M21" s="98"/>
      <c r="N21" s="94"/>
      <c r="O21" s="95"/>
      <c r="P21" s="95"/>
      <c r="Q21" s="96"/>
      <c r="R21" s="96"/>
      <c r="S21" s="82"/>
      <c r="T21" s="94"/>
      <c r="U21" s="95"/>
      <c r="V21" s="95"/>
      <c r="W21" s="96"/>
      <c r="X21" s="82"/>
      <c r="Y21" s="97"/>
      <c r="Z21" s="95"/>
      <c r="AA21" s="95"/>
      <c r="AB21" s="98"/>
      <c r="AC21" s="94"/>
      <c r="AD21" s="95"/>
      <c r="AE21" s="95"/>
      <c r="AF21" s="96"/>
      <c r="AG21" s="96"/>
      <c r="AH21" s="82"/>
      <c r="AI21" s="94"/>
      <c r="AJ21" s="95"/>
      <c r="AK21" s="95"/>
      <c r="AL21" s="96"/>
      <c r="AM21" s="82"/>
    </row>
    <row r="22" customFormat="false" ht="13.8" hidden="false" customHeight="false" outlineLevel="0" collapsed="false">
      <c r="B22" s="92"/>
      <c r="C22" s="73"/>
      <c r="D22" s="93"/>
      <c r="E22" s="94"/>
      <c r="F22" s="95"/>
      <c r="G22" s="95"/>
      <c r="H22" s="96"/>
      <c r="I22" s="82"/>
      <c r="J22" s="97"/>
      <c r="K22" s="95"/>
      <c r="L22" s="95"/>
      <c r="M22" s="98"/>
      <c r="N22" s="94"/>
      <c r="O22" s="95"/>
      <c r="P22" s="95"/>
      <c r="Q22" s="96"/>
      <c r="R22" s="96"/>
      <c r="S22" s="82"/>
      <c r="T22" s="94"/>
      <c r="U22" s="95"/>
      <c r="V22" s="95"/>
      <c r="W22" s="96"/>
      <c r="X22" s="82"/>
      <c r="Y22" s="97"/>
      <c r="Z22" s="95"/>
      <c r="AA22" s="95"/>
      <c r="AB22" s="98"/>
      <c r="AC22" s="94"/>
      <c r="AD22" s="95"/>
      <c r="AE22" s="95"/>
      <c r="AF22" s="96"/>
      <c r="AG22" s="96"/>
      <c r="AH22" s="82"/>
      <c r="AI22" s="94"/>
      <c r="AJ22" s="95"/>
      <c r="AK22" s="95"/>
      <c r="AL22" s="96"/>
      <c r="AM22" s="82"/>
    </row>
    <row r="23" customFormat="false" ht="13.8" hidden="false" customHeight="false" outlineLevel="0" collapsed="false">
      <c r="B23" s="92"/>
      <c r="C23" s="73"/>
      <c r="D23" s="93"/>
      <c r="E23" s="94"/>
      <c r="F23" s="95"/>
      <c r="G23" s="95"/>
      <c r="H23" s="96"/>
      <c r="I23" s="82"/>
      <c r="J23" s="97"/>
      <c r="K23" s="95"/>
      <c r="L23" s="95"/>
      <c r="M23" s="98"/>
      <c r="N23" s="94"/>
      <c r="O23" s="95"/>
      <c r="P23" s="95"/>
      <c r="Q23" s="96"/>
      <c r="R23" s="96"/>
      <c r="S23" s="82"/>
      <c r="T23" s="94"/>
      <c r="U23" s="95"/>
      <c r="V23" s="95"/>
      <c r="W23" s="96"/>
      <c r="X23" s="82"/>
      <c r="Y23" s="97"/>
      <c r="Z23" s="95"/>
      <c r="AA23" s="95"/>
      <c r="AB23" s="98"/>
      <c r="AC23" s="94"/>
      <c r="AD23" s="95"/>
      <c r="AE23" s="95"/>
      <c r="AF23" s="96"/>
      <c r="AG23" s="96"/>
      <c r="AH23" s="82"/>
      <c r="AI23" s="94"/>
      <c r="AJ23" s="95"/>
      <c r="AK23" s="95"/>
      <c r="AL23" s="96"/>
      <c r="AM23" s="82"/>
    </row>
    <row r="24" customFormat="false" ht="13.8" hidden="false" customHeight="false" outlineLevel="0" collapsed="false">
      <c r="D24" s="93"/>
      <c r="I24" s="82"/>
      <c r="J24" s="101"/>
      <c r="M24" s="102"/>
      <c r="S24" s="82"/>
      <c r="X24" s="82"/>
      <c r="Y24" s="101"/>
      <c r="AB24" s="102"/>
      <c r="AH24" s="82"/>
      <c r="AM24" s="82"/>
    </row>
    <row r="25" customFormat="false" ht="13.8" hidden="false" customHeight="false" outlineLevel="0" collapsed="false">
      <c r="D25" s="93"/>
      <c r="I25" s="82"/>
      <c r="J25" s="101"/>
      <c r="M25" s="102"/>
      <c r="S25" s="82"/>
      <c r="X25" s="82"/>
      <c r="Y25" s="101"/>
      <c r="AB25" s="102"/>
      <c r="AH25" s="82"/>
      <c r="AM25" s="82"/>
    </row>
    <row r="26" customFormat="false" ht="13.8" hidden="false" customHeight="false" outlineLevel="0" collapsed="false">
      <c r="D26" s="93"/>
      <c r="E26" s="103" t="n">
        <v>43194</v>
      </c>
      <c r="F26" s="104" t="s">
        <v>90</v>
      </c>
      <c r="I26" s="82"/>
      <c r="J26" s="105" t="n">
        <v>43804</v>
      </c>
      <c r="K26" s="104" t="s">
        <v>90</v>
      </c>
      <c r="M26" s="102"/>
      <c r="N26" s="103"/>
      <c r="O26" s="104" t="s">
        <v>90</v>
      </c>
      <c r="S26" s="82"/>
      <c r="T26" s="103"/>
      <c r="U26" s="104" t="s">
        <v>90</v>
      </c>
      <c r="X26" s="82"/>
      <c r="Y26" s="105" t="n">
        <v>44170</v>
      </c>
      <c r="Z26" s="104" t="s">
        <v>90</v>
      </c>
      <c r="AB26" s="102"/>
      <c r="AC26" s="103"/>
      <c r="AD26" s="104" t="s">
        <v>90</v>
      </c>
      <c r="AH26" s="82"/>
      <c r="AI26" s="103"/>
      <c r="AJ26" s="104" t="s">
        <v>90</v>
      </c>
      <c r="AM26" s="82"/>
    </row>
    <row r="27" customFormat="false" ht="13.8" hidden="false" customHeight="false" outlineLevel="0" collapsed="false">
      <c r="D27" s="93"/>
      <c r="E27" s="106" t="n">
        <v>43173</v>
      </c>
      <c r="F27" s="107" t="s">
        <v>91</v>
      </c>
      <c r="I27" s="108"/>
      <c r="J27" s="109" t="n">
        <v>43769</v>
      </c>
      <c r="K27" s="107" t="s">
        <v>91</v>
      </c>
      <c r="M27" s="102"/>
      <c r="N27" s="106"/>
      <c r="O27" s="107" t="s">
        <v>91</v>
      </c>
      <c r="S27" s="108"/>
      <c r="T27" s="106"/>
      <c r="U27" s="107" t="s">
        <v>91</v>
      </c>
      <c r="X27" s="108"/>
      <c r="Y27" s="109" t="n">
        <v>44135</v>
      </c>
      <c r="Z27" s="107" t="s">
        <v>91</v>
      </c>
      <c r="AB27" s="102"/>
      <c r="AC27" s="106"/>
      <c r="AD27" s="107" t="s">
        <v>91</v>
      </c>
      <c r="AH27" s="108"/>
      <c r="AI27" s="106"/>
      <c r="AJ27" s="107" t="s">
        <v>91</v>
      </c>
      <c r="AM27" s="108"/>
    </row>
    <row r="28" customFormat="false" ht="13.8" hidden="false" customHeight="false" outlineLevel="0" collapsed="false">
      <c r="D28" s="93"/>
      <c r="E28" s="110" t="n">
        <f aca="false">E26-E27</f>
        <v>21</v>
      </c>
      <c r="F28" s="111" t="s">
        <v>85</v>
      </c>
      <c r="I28" s="108"/>
      <c r="J28" s="112" t="n">
        <f aca="false">J26-J27</f>
        <v>35</v>
      </c>
      <c r="K28" s="111" t="s">
        <v>85</v>
      </c>
      <c r="M28" s="102"/>
      <c r="N28" s="110"/>
      <c r="O28" s="111" t="s">
        <v>85</v>
      </c>
      <c r="S28" s="108"/>
      <c r="T28" s="110" t="n">
        <f aca="false">T26-T27</f>
        <v>0</v>
      </c>
      <c r="U28" s="111" t="s">
        <v>85</v>
      </c>
      <c r="X28" s="108"/>
      <c r="Y28" s="112" t="n">
        <f aca="false">Y26-Y27</f>
        <v>35</v>
      </c>
      <c r="Z28" s="111" t="s">
        <v>85</v>
      </c>
      <c r="AB28" s="102"/>
      <c r="AC28" s="110" t="n">
        <f aca="false">AC26-AC27</f>
        <v>0</v>
      </c>
      <c r="AD28" s="111" t="s">
        <v>85</v>
      </c>
      <c r="AH28" s="108"/>
      <c r="AI28" s="110" t="n">
        <f aca="false">AI26-AI27</f>
        <v>0</v>
      </c>
      <c r="AJ28" s="111" t="s">
        <v>85</v>
      </c>
      <c r="AM28" s="108"/>
    </row>
  </sheetData>
  <mergeCells count="36">
    <mergeCell ref="B5:D5"/>
    <mergeCell ref="E5:H5"/>
    <mergeCell ref="I5:I8"/>
    <mergeCell ref="J5:R5"/>
    <mergeCell ref="S5:S8"/>
    <mergeCell ref="T5:W5"/>
    <mergeCell ref="X5:X8"/>
    <mergeCell ref="Y5:AG5"/>
    <mergeCell ref="AH5:AH8"/>
    <mergeCell ref="AI5:AL5"/>
    <mergeCell ref="AM5:AM8"/>
    <mergeCell ref="B6:D6"/>
    <mergeCell ref="E6:H6"/>
    <mergeCell ref="J6:M6"/>
    <mergeCell ref="N6:Q6"/>
    <mergeCell ref="T6:W6"/>
    <mergeCell ref="Y6:AB6"/>
    <mergeCell ref="AC6:AG6"/>
    <mergeCell ref="AI6:AL6"/>
    <mergeCell ref="B7:D7"/>
    <mergeCell ref="E7:H7"/>
    <mergeCell ref="J7:M7"/>
    <mergeCell ref="N7:Q7"/>
    <mergeCell ref="T7:W7"/>
    <mergeCell ref="Y7:AB7"/>
    <mergeCell ref="AC7:AG7"/>
    <mergeCell ref="AI7:AL7"/>
    <mergeCell ref="B8:B9"/>
    <mergeCell ref="B10:C10"/>
    <mergeCell ref="E10:F10"/>
    <mergeCell ref="J10:K10"/>
    <mergeCell ref="N10:O10"/>
    <mergeCell ref="T10:U10"/>
    <mergeCell ref="Y10:Z10"/>
    <mergeCell ref="AC10:AD10"/>
    <mergeCell ref="AI10:AJ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2021-10-14T10:23:29Z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