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NSTROI GOMES\Contrato 05.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F12" i="3" l="1"/>
  <c r="F3" i="3"/>
  <c r="I9" i="3" l="1"/>
  <c r="V9" i="3" l="1"/>
  <c r="U12" i="3" s="1"/>
  <c r="AF9" i="3"/>
  <c r="AA9" i="3"/>
  <c r="Z12" i="3" s="1"/>
  <c r="Q9" i="3"/>
  <c r="P12" i="3" s="1"/>
  <c r="B2" i="4"/>
  <c r="V12" i="3" l="1"/>
  <c r="AA12" i="3" s="1"/>
  <c r="G35" i="4"/>
  <c r="N9" i="3" l="1"/>
  <c r="S9" i="3" s="1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<sst xmlns="http://schemas.openxmlformats.org/spreadsheetml/2006/main" count="93" uniqueCount="39">
  <si>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</si>
  <si>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</si>
  <si>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</si>
  <si>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</si>
  <si>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</si>
  <si>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</si>
  <si>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</si>
  <si>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</si>
  <si>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</si>
  <si>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</si>
  <si>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</si>
  <si>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</si>
  <si>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</si>
  <si>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</si>
  <si>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</si>
  <si>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</si>
  <si>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</si>
  <si>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</si>
  <si>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</si>
  <si>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</si>
  <si>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</si>
  <si>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</si>
  <si>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</si>
  <si>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1º</t>
  </si>
  <si>
    <t>3º</t>
  </si>
  <si>
    <t>4º</t>
  </si>
  <si>
    <t>Parcela nº</t>
  </si>
  <si>
    <t>Valor Parcela</t>
  </si>
  <si>
    <t>CONTRATO 05/2020/BAR</t>
  </si>
  <si>
    <t>19/02/2020 A 18/02/2023</t>
  </si>
  <si>
    <t xml:space="preserve">Construção de Hospital Veterinário </t>
  </si>
  <si>
    <t>APOSTILAMENTO 01/2021</t>
  </si>
  <si>
    <t>23209.000050/2021-99</t>
  </si>
  <si>
    <t>23209.003337/2019-56</t>
  </si>
  <si>
    <t>Vigência a partir de 21/01/2021</t>
  </si>
  <si>
    <t>APOSTILAMENTO 01/2021 - REAJUSTE</t>
  </si>
  <si>
    <t>ADITIVO 01.2021</t>
  </si>
  <si>
    <t>23209.002033/2021-96</t>
  </si>
  <si>
    <t>A partir de 25/05/2021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</si>
</sst>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29</v>
      </c>
      <c r="E4" s="19">
        <v>5862136.7300000004</v>
      </c>
      <c r="F4" s="20"/>
      <c r="G4" s="21"/>
      <c r="H4" s="23" t="s">
        <v>33</v>
      </c>
      <c r="I4" s="5"/>
    </row>
    <row r="5" spans="2:10" x14ac:dyDescent="0.25">
      <c r="B5" s="76" t="s">
        <v>31</v>
      </c>
      <c r="C5" s="19"/>
      <c r="D5" s="23"/>
      <c r="E5" s="19">
        <v>406668.47</v>
      </c>
      <c r="F5" s="20"/>
      <c r="G5" s="21"/>
      <c r="H5" s="23" t="s">
        <v>32</v>
      </c>
      <c r="I5" s="5"/>
    </row>
    <row r="6" spans="2:10" x14ac:dyDescent="0.25">
      <c r="B6" s="76" t="s">
        <v>36</v>
      </c>
      <c r="C6" s="19"/>
      <c r="D6" s="23"/>
      <c r="E6" s="19">
        <v>1054583.75</v>
      </c>
      <c r="F6" s="20"/>
      <c r="G6" s="21"/>
      <c r="H6" s="23" t="s">
        <v>37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7323388.9500000002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zoomScale="110" zoomScaleNormal="110" workbookViewId="0">
      <selection activeCell="B38" sqref="B38:I143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5" t="str">
        <f>'Resumo do Contrato'!B3</f>
        <v>CONTRATO 05/2020/BAR</v>
      </c>
      <c r="C2" s="85"/>
      <c r="D2" s="85"/>
      <c r="E2" s="85"/>
      <c r="F2" s="85"/>
      <c r="G2" s="85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1</v>
      </c>
      <c r="C4" s="60" t="s">
        <v>30</v>
      </c>
      <c r="D4" s="60"/>
      <c r="E4" s="60"/>
      <c r="F4" s="61"/>
      <c r="G4" s="61">
        <v>5862136.7300000004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6" t="s">
        <v>16</v>
      </c>
      <c r="C35" s="86"/>
      <c r="D35" s="86"/>
      <c r="E35" s="86"/>
      <c r="F35" s="86"/>
      <c r="G35" s="62">
        <f>SUM(G4:G34)</f>
        <v>5862136.7300000004</v>
      </c>
    </row>
    <row r="38" spans="2:9" x14ac:dyDescent="0.25">
      <c r="B38" s="85"/>
      <c r="C38" s="85"/>
      <c r="D38" s="85"/>
      <c r="E38" s="85"/>
      <c r="F38" s="85"/>
      <c r="G38" s="85"/>
      <c r="H38" s="69"/>
      <c r="I38" s="70"/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6"/>
      <c r="C71" s="86"/>
      <c r="D71" s="86"/>
      <c r="E71" s="86"/>
      <c r="F71" s="86"/>
      <c r="G71" s="62"/>
      <c r="H71" s="62"/>
      <c r="I71" s="62"/>
    </row>
    <row r="72" spans="2:9" x14ac:dyDescent="0.25">
      <c r="G72" s="58"/>
    </row>
    <row r="74" spans="2:9" x14ac:dyDescent="0.25">
      <c r="B74" s="85"/>
      <c r="C74" s="85"/>
      <c r="D74" s="85"/>
      <c r="E74" s="85"/>
      <c r="F74" s="85"/>
      <c r="G74" s="85"/>
      <c r="H74" s="69"/>
      <c r="I74" s="70"/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6"/>
      <c r="C107" s="86"/>
      <c r="D107" s="86"/>
      <c r="E107" s="86"/>
      <c r="F107" s="86"/>
      <c r="G107" s="62"/>
      <c r="H107" s="62"/>
      <c r="I107" s="62"/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5"/>
      <c r="C110" s="85"/>
      <c r="D110" s="85"/>
      <c r="E110" s="85"/>
      <c r="F110" s="85"/>
      <c r="G110" s="85"/>
      <c r="H110" s="69"/>
      <c r="I110" s="70"/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6"/>
      <c r="C143" s="86"/>
      <c r="D143" s="86"/>
      <c r="E143" s="86"/>
      <c r="F143" s="86"/>
      <c r="G143" s="62"/>
      <c r="H143" s="68"/>
      <c r="I143" s="68"/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G1" workbookViewId="0">
      <selection activeCell="M18" sqref="M1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7.570312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9.85546875" style="33" customWidth="1"/>
    <col min="12" max="12" width="18.710937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F1" s="78">
        <v>44975</v>
      </c>
      <c r="I1" s="79"/>
      <c r="N1" s="79"/>
      <c r="S1" s="79"/>
      <c r="X1" s="79"/>
      <c r="AC1" s="79"/>
      <c r="AH1" s="79"/>
    </row>
    <row r="2" spans="2:34" s="78" customFormat="1" x14ac:dyDescent="0.25">
      <c r="F2" s="78">
        <v>44217</v>
      </c>
      <c r="I2" s="79"/>
      <c r="N2" s="79"/>
      <c r="S2" s="79"/>
      <c r="X2" s="79"/>
      <c r="AC2" s="79"/>
      <c r="AH2" s="79"/>
    </row>
    <row r="3" spans="2:34" s="80" customFormat="1" x14ac:dyDescent="0.25">
      <c r="F3" s="80">
        <f>F1-F2</f>
        <v>758</v>
      </c>
    </row>
    <row r="4" spans="2:34" s="80" customFormat="1" x14ac:dyDescent="0.25"/>
    <row r="5" spans="2:34" s="35" customFormat="1" x14ac:dyDescent="0.25">
      <c r="B5" s="85" t="str">
        <f>'Resumo do Contrato'!B3</f>
        <v>CONTRATO 05/2020/BAR</v>
      </c>
      <c r="C5" s="85"/>
      <c r="D5" s="85"/>
      <c r="E5" s="87" t="s">
        <v>35</v>
      </c>
      <c r="F5" s="87"/>
      <c r="G5" s="87"/>
      <c r="H5" s="87"/>
      <c r="I5" s="88" t="s">
        <v>6</v>
      </c>
      <c r="J5" s="87" t="s">
        <v>36</v>
      </c>
      <c r="K5" s="87"/>
      <c r="L5" s="87"/>
      <c r="M5" s="87"/>
      <c r="N5" s="88" t="s">
        <v>6</v>
      </c>
      <c r="O5" s="87"/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19/02/2020 A 18/02/2023</v>
      </c>
      <c r="C6" s="90"/>
      <c r="D6" s="90"/>
      <c r="E6" s="87" t="s">
        <v>34</v>
      </c>
      <c r="F6" s="87"/>
      <c r="G6" s="87"/>
      <c r="H6" s="87"/>
      <c r="I6" s="88"/>
      <c r="J6" s="92" t="s">
        <v>38</v>
      </c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8"/>
      <c r="J8" s="37" t="s">
        <v>11</v>
      </c>
      <c r="K8" s="37" t="s">
        <v>12</v>
      </c>
      <c r="L8" s="37" t="s">
        <v>22</v>
      </c>
      <c r="M8" s="38" t="s">
        <v>5</v>
      </c>
      <c r="N8" s="88"/>
      <c r="O8" s="37" t="s">
        <v>11</v>
      </c>
      <c r="P8" s="37" t="s">
        <v>12</v>
      </c>
      <c r="Q8" s="37" t="s">
        <v>22</v>
      </c>
      <c r="R8" s="38" t="s">
        <v>5</v>
      </c>
      <c r="S8" s="88"/>
      <c r="T8" s="37" t="s">
        <v>11</v>
      </c>
      <c r="U8" s="37" t="s">
        <v>12</v>
      </c>
      <c r="V8" s="37" t="s">
        <v>22</v>
      </c>
      <c r="W8" s="38" t="s">
        <v>5</v>
      </c>
      <c r="X8" s="88"/>
      <c r="Y8" s="37" t="s">
        <v>11</v>
      </c>
      <c r="Z8" s="37" t="s">
        <v>12</v>
      </c>
      <c r="AA8" s="37" t="s">
        <v>22</v>
      </c>
      <c r="AB8" s="38" t="s">
        <v>5</v>
      </c>
      <c r="AC8" s="88"/>
      <c r="AD8" s="37" t="s">
        <v>11</v>
      </c>
      <c r="AE8" s="37" t="s">
        <v>12</v>
      </c>
      <c r="AF8" s="37" t="s">
        <v>22</v>
      </c>
      <c r="AG8" s="38" t="s">
        <v>5</v>
      </c>
      <c r="AH8" s="88"/>
    </row>
    <row r="9" spans="2:34" s="35" customFormat="1" x14ac:dyDescent="0.25">
      <c r="B9" s="91"/>
      <c r="C9" s="39"/>
      <c r="D9" s="40">
        <v>5862136.7300000004</v>
      </c>
      <c r="E9" s="40"/>
      <c r="F9" s="40">
        <v>6268805.2000000002</v>
      </c>
      <c r="G9" s="40"/>
      <c r="H9" s="41">
        <v>406668.47</v>
      </c>
      <c r="I9" s="42">
        <f>H9+D9</f>
        <v>6268805.2000000002</v>
      </c>
      <c r="J9" s="40"/>
      <c r="K9" s="40">
        <v>7323388.9500000002</v>
      </c>
      <c r="L9" s="40"/>
      <c r="M9" s="41">
        <v>1054583.75</v>
      </c>
      <c r="N9" s="42">
        <f>M9+I9</f>
        <v>7323388.9500000002</v>
      </c>
      <c r="O9" s="40"/>
      <c r="P9" s="40"/>
      <c r="Q9" s="40">
        <f>P9-K9</f>
        <v>-7323388.9500000002</v>
      </c>
      <c r="R9" s="41"/>
      <c r="S9" s="42">
        <f>R9+N9</f>
        <v>7323388.9500000002</v>
      </c>
      <c r="T9" s="40"/>
      <c r="U9" s="40"/>
      <c r="V9" s="40">
        <f>U9-P9</f>
        <v>0</v>
      </c>
      <c r="W9" s="41"/>
      <c r="X9" s="42">
        <f>W9+S9</f>
        <v>7323388.9500000002</v>
      </c>
      <c r="Y9" s="40"/>
      <c r="Z9" s="40"/>
      <c r="AA9" s="40">
        <f>Z9-U9</f>
        <v>0</v>
      </c>
      <c r="AB9" s="41"/>
      <c r="AC9" s="42">
        <f>AB9+X9</f>
        <v>7323388.9500000002</v>
      </c>
      <c r="AD9" s="40"/>
      <c r="AE9" s="40"/>
      <c r="AF9" s="40">
        <f>AE9-Z9</f>
        <v>0</v>
      </c>
      <c r="AG9" s="41"/>
      <c r="AH9" s="42">
        <f>AG9+AC9</f>
        <v>7323388.9500000002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23</v>
      </c>
      <c r="C12" s="53">
        <v>5862136.7300000004</v>
      </c>
      <c r="E12" s="52" t="s">
        <v>23</v>
      </c>
      <c r="F12" s="55">
        <f>(G9/1095)*758</f>
        <v>0</v>
      </c>
      <c r="G12" s="55">
        <v>6268805.2000000002</v>
      </c>
      <c r="H12" s="56"/>
      <c r="I12" s="45"/>
      <c r="J12" s="52" t="s">
        <v>23</v>
      </c>
      <c r="K12" s="55"/>
      <c r="L12" s="55">
        <v>7323388.9500000002</v>
      </c>
      <c r="M12" s="56"/>
      <c r="N12" s="45"/>
      <c r="O12" s="52" t="s">
        <v>24</v>
      </c>
      <c r="P12" s="55">
        <f>(Q9/360)*148</f>
        <v>-3010726.5683333338</v>
      </c>
      <c r="Q12" s="55"/>
      <c r="R12" s="56"/>
      <c r="S12" s="45"/>
      <c r="T12" s="52" t="s">
        <v>24</v>
      </c>
      <c r="U12" s="55">
        <f>V9</f>
        <v>0</v>
      </c>
      <c r="V12" s="55">
        <f>U12+Q12</f>
        <v>0</v>
      </c>
      <c r="W12" s="56"/>
      <c r="X12" s="45"/>
      <c r="Y12" s="52" t="s">
        <v>24</v>
      </c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2021-11-09T14:28:15Z</dcterms:modified>
</cp:coreProperties>
</file>