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Resumo do Contrato" sheetId="2" r:id="rId1"/>
    <sheet name="Resumo por item" sheetId="1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4" l="1"/>
  <c r="M7" i="4"/>
  <c r="H7" i="4"/>
  <c r="K7" i="4"/>
  <c r="L22" i="4" l="1"/>
  <c r="G12" i="4"/>
  <c r="G7" i="4"/>
  <c r="F11" i="4" s="1"/>
  <c r="G11" i="4" s="1"/>
  <c r="G13" i="4"/>
  <c r="G14" i="4"/>
  <c r="G15" i="4"/>
  <c r="G16" i="4"/>
  <c r="G17" i="4"/>
  <c r="G18" i="4"/>
  <c r="G19" i="4"/>
  <c r="G20" i="4"/>
  <c r="G21" i="4"/>
  <c r="G10" i="4"/>
  <c r="E7" i="4"/>
  <c r="C7" i="4"/>
  <c r="G14" i="1"/>
  <c r="G13" i="1"/>
  <c r="G12" i="1"/>
  <c r="G15" i="1" s="1"/>
  <c r="D15" i="1"/>
  <c r="E14" i="1"/>
  <c r="E13" i="1"/>
  <c r="E12" i="1"/>
  <c r="F5" i="2"/>
  <c r="E5" i="1"/>
  <c r="E6" i="1"/>
  <c r="E4" i="1"/>
  <c r="F6" i="1"/>
  <c r="F5" i="1"/>
  <c r="F4" i="1"/>
  <c r="G22" i="4" l="1"/>
  <c r="F15" i="1"/>
  <c r="B3" i="4"/>
  <c r="E26" i="4" l="1"/>
  <c r="B4" i="4" l="1"/>
  <c r="F22" i="4" l="1"/>
  <c r="I7" i="4" s="1"/>
  <c r="H20" i="2" l="1"/>
  <c r="G20" i="2"/>
  <c r="E20" i="2"/>
  <c r="F20" i="2"/>
  <c r="D7" i="1" l="1"/>
  <c r="G7" i="1" l="1"/>
  <c r="F7" i="1"/>
</calcChain>
</file>

<file path=xl/sharedStrings.xml><?xml version="1.0" encoding="utf-8"?>
<sst xmlns="http://schemas.openxmlformats.org/spreadsheetml/2006/main" count="85" uniqueCount="61">
  <si>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</si>
  <si>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</si>
  <si>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</si>
  <si>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</si>
  <si>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</si>
  <si>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</si>
  <si>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</si>
  <si>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</si>
  <si>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</si>
  <si>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</si>
  <si>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</si>
  <si>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</si>
  <si>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</si>
  <si>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</si>
  <si>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</si>
  <si>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</si>
  <si>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</si>
  <si>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</si>
  <si>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</si>
  <si>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</si>
  <si>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</si>
  <si>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</si>
  <si>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</si>
  <si>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</si>
  <si>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</si>
  <si>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</si>
  <si>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Valor Anual</t>
  </si>
  <si>
    <t>Diferença Mensal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</si>
  <si>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</si>
  <si>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</si>
  <si>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</si>
  <si>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</si>
  <si>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</si>
  <si>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</si>
  <si>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</si>
  <si>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</si>
  <si>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</si>
  <si>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</si>
  <si>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</si>
  <si>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</si>
  <si>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</si>
  <si>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</si>
  <si>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</si>
  <si>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Faxineiro</t>
  </si>
  <si>
    <t>Jardineiro</t>
  </si>
  <si>
    <t>Oficial de Manutenção Predial</t>
  </si>
  <si>
    <t>CONTRATO 16/2020/RER/CLR</t>
  </si>
  <si>
    <t>Contrato 16/2020/RER/CLR</t>
  </si>
  <si>
    <t>23208.003664/2020-51</t>
  </si>
  <si>
    <t>Apostilamento 01/2021 - 18/05/2021</t>
  </si>
  <si>
    <t>Repactuação</t>
  </si>
  <si>
    <t>-</t>
  </si>
  <si>
    <t>23809.000226/2021-43</t>
  </si>
  <si>
    <t>APOSTILAMENTO 01/2021 - 18/05/2021</t>
  </si>
  <si>
    <t>A partir de 01/02/2021</t>
  </si>
  <si>
    <t>07/12/2020 a 06/12/2021</t>
  </si>
  <si>
    <t>Aditivo 01/2021</t>
  </si>
  <si>
    <t>07/12/2021 a 06/12/2022</t>
  </si>
  <si>
    <t>Aditivo 01/2021 - 13/10/2021</t>
  </si>
  <si>
    <t>Prorrogação</t>
  </si>
  <si>
    <t>23809.000512/2021-17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</si>
</sst>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/>
    <xf numFmtId="164" fontId="2" fillId="0" borderId="5" xfId="1" applyFont="1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/>
    <xf numFmtId="0" fontId="2" fillId="0" borderId="6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0" fillId="0" borderId="6" xfId="1" applyFont="1" applyBorder="1"/>
    <xf numFmtId="44" fontId="0" fillId="4" borderId="4" xfId="0" applyNumberFormat="1" applyFill="1" applyBorder="1"/>
    <xf numFmtId="164" fontId="0" fillId="0" borderId="5" xfId="0" applyNumberFormat="1" applyBorder="1" applyAlignment="1"/>
    <xf numFmtId="164" fontId="2" fillId="0" borderId="6" xfId="1" applyFont="1" applyBorder="1" applyAlignment="1">
      <alignment horizontal="center" vertical="center"/>
    </xf>
    <xf numFmtId="164" fontId="2" fillId="0" borderId="5" xfId="1" applyFont="1" applyBorder="1" applyAlignment="1">
      <alignment horizontal="center" vertical="center" wrapText="1"/>
    </xf>
    <xf numFmtId="44" fontId="0" fillId="0" borderId="5" xfId="0" applyNumberFormat="1" applyBorder="1"/>
    <xf numFmtId="14" fontId="0" fillId="0" borderId="5" xfId="0" applyNumberFormat="1" applyBorder="1"/>
    <xf numFmtId="0" fontId="0" fillId="0" borderId="8" xfId="0" applyBorder="1"/>
    <xf numFmtId="0" fontId="0" fillId="0" borderId="8" xfId="0" applyFill="1" applyBorder="1"/>
    <xf numFmtId="166" fontId="0" fillId="0" borderId="9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 vertical="center"/>
    </xf>
    <xf numFmtId="164" fontId="0" fillId="5" borderId="11" xfId="1" applyNumberFormat="1" applyFont="1" applyFill="1" applyBorder="1"/>
    <xf numFmtId="164" fontId="0" fillId="0" borderId="12" xfId="0" applyNumberFormat="1" applyBorder="1" applyAlignment="1"/>
    <xf numFmtId="164" fontId="0" fillId="0" borderId="12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44" fontId="15" fillId="7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6" fillId="0" borderId="0" xfId="0" applyFont="1" applyAlignment="1">
      <alignment horizontal="justify" vertical="center" readingOrder="1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11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2" fillId="5" borderId="1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workbookViewId="0">
      <selection activeCell="J16" sqref="J16"/>
    </sheetView>
  </sheetViews>
  <sheetFormatPr defaultColWidth="9.140625"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" x14ac:dyDescent="0.35">
      <c r="C1" s="2" t="s">
        <v>2</v>
      </c>
    </row>
    <row r="3" spans="2:11" ht="15.75" x14ac:dyDescent="0.25">
      <c r="B3" s="41" t="s">
        <v>47</v>
      </c>
      <c r="C3" s="38" t="s">
        <v>3</v>
      </c>
      <c r="D3" s="38" t="s">
        <v>4</v>
      </c>
      <c r="E3" s="38" t="s">
        <v>5</v>
      </c>
      <c r="F3" s="38" t="s">
        <v>6</v>
      </c>
      <c r="G3" s="39" t="s">
        <v>7</v>
      </c>
      <c r="H3" s="40" t="s">
        <v>8</v>
      </c>
      <c r="I3" s="38" t="s">
        <v>16</v>
      </c>
      <c r="J3" s="97"/>
      <c r="K3" s="97"/>
    </row>
    <row r="4" spans="2:11" ht="14.45" x14ac:dyDescent="0.3">
      <c r="B4" s="28" t="s">
        <v>9</v>
      </c>
      <c r="C4" s="25"/>
      <c r="D4" s="29" t="s">
        <v>55</v>
      </c>
      <c r="E4" s="25">
        <v>212392.68</v>
      </c>
      <c r="F4" s="92">
        <v>17699.39</v>
      </c>
      <c r="G4" s="26"/>
      <c r="H4" s="27"/>
      <c r="I4" s="29" t="s">
        <v>48</v>
      </c>
      <c r="J4" s="6"/>
    </row>
    <row r="5" spans="2:11" x14ac:dyDescent="0.25">
      <c r="B5" s="28" t="s">
        <v>49</v>
      </c>
      <c r="C5" s="25" t="s">
        <v>50</v>
      </c>
      <c r="D5" s="94" t="s">
        <v>51</v>
      </c>
      <c r="E5" s="25">
        <v>7199.52</v>
      </c>
      <c r="F5" s="25">
        <f>E5/12</f>
        <v>599.96</v>
      </c>
      <c r="G5" s="26"/>
      <c r="H5" s="27"/>
      <c r="I5" s="24" t="s">
        <v>52</v>
      </c>
      <c r="J5" s="6"/>
    </row>
    <row r="6" spans="2:11" ht="14.45" customHeight="1" x14ac:dyDescent="0.25">
      <c r="B6" s="28" t="s">
        <v>58</v>
      </c>
      <c r="C6" s="25" t="s">
        <v>59</v>
      </c>
      <c r="D6" s="24" t="s">
        <v>57</v>
      </c>
      <c r="E6" s="25"/>
      <c r="F6" s="25"/>
      <c r="G6" s="26"/>
      <c r="H6" s="27"/>
      <c r="I6" s="24" t="s">
        <v>60</v>
      </c>
      <c r="J6" s="6"/>
    </row>
    <row r="7" spans="2:11" x14ac:dyDescent="0.25">
      <c r="B7" s="28"/>
      <c r="C7" s="25"/>
      <c r="D7" s="29"/>
      <c r="E7" s="25"/>
      <c r="F7" s="25"/>
      <c r="G7" s="26"/>
      <c r="H7" s="27"/>
      <c r="I7" s="29"/>
      <c r="J7" s="6"/>
    </row>
    <row r="8" spans="2:11" ht="14.45" x14ac:dyDescent="0.3">
      <c r="B8" s="28"/>
      <c r="C8" s="25"/>
      <c r="D8" s="29"/>
      <c r="E8" s="25"/>
      <c r="F8" s="25"/>
      <c r="G8" s="26"/>
      <c r="H8" s="27"/>
      <c r="I8" s="30"/>
      <c r="J8" s="6"/>
    </row>
    <row r="9" spans="2:11" ht="14.45" x14ac:dyDescent="0.3">
      <c r="B9" s="28"/>
      <c r="C9" s="25"/>
      <c r="D9" s="29"/>
      <c r="E9" s="25"/>
      <c r="F9" s="25"/>
      <c r="G9" s="26"/>
      <c r="H9" s="27"/>
      <c r="I9" s="29"/>
      <c r="J9" s="6"/>
    </row>
    <row r="10" spans="2:11" ht="14.45" x14ac:dyDescent="0.3">
      <c r="B10" s="28"/>
      <c r="C10" s="25"/>
      <c r="D10" s="24"/>
      <c r="E10" s="25"/>
      <c r="F10" s="25"/>
      <c r="G10" s="26"/>
      <c r="H10" s="27"/>
      <c r="I10" s="24"/>
      <c r="J10" s="6"/>
    </row>
    <row r="11" spans="2:11" ht="14.45" x14ac:dyDescent="0.3">
      <c r="B11" s="28"/>
      <c r="C11" s="25"/>
      <c r="D11" s="24"/>
      <c r="E11" s="25"/>
      <c r="F11" s="25"/>
      <c r="G11" s="26"/>
      <c r="H11" s="27"/>
      <c r="I11" s="24"/>
      <c r="J11" s="6"/>
    </row>
    <row r="12" spans="2:11" ht="14.45" x14ac:dyDescent="0.3">
      <c r="B12" s="28"/>
      <c r="C12" s="25"/>
      <c r="D12" s="24"/>
      <c r="E12" s="25"/>
      <c r="F12" s="25"/>
      <c r="G12" s="26"/>
      <c r="H12" s="27"/>
      <c r="I12" s="24"/>
      <c r="J12" s="6"/>
      <c r="K12" s="7"/>
    </row>
    <row r="13" spans="2:11" ht="14.45" x14ac:dyDescent="0.3">
      <c r="B13" s="28"/>
      <c r="C13" s="25"/>
      <c r="D13" s="24"/>
      <c r="E13" s="25"/>
      <c r="F13" s="25"/>
      <c r="G13" s="26"/>
      <c r="H13" s="27"/>
      <c r="I13" s="24"/>
      <c r="J13" s="6"/>
      <c r="K13" s="7"/>
    </row>
    <row r="14" spans="2:11" ht="14.45" x14ac:dyDescent="0.3">
      <c r="B14" s="28"/>
      <c r="C14" s="25"/>
      <c r="D14" s="24"/>
      <c r="E14" s="25"/>
      <c r="F14" s="25"/>
      <c r="G14" s="26"/>
      <c r="H14" s="27"/>
      <c r="I14" s="24"/>
      <c r="J14" s="6"/>
      <c r="K14" s="7"/>
    </row>
    <row r="15" spans="2:11" ht="14.45" x14ac:dyDescent="0.3">
      <c r="B15" s="28"/>
      <c r="C15" s="25"/>
      <c r="D15" s="24"/>
      <c r="E15" s="25"/>
      <c r="F15" s="25"/>
      <c r="G15" s="26"/>
      <c r="H15" s="27"/>
      <c r="I15" s="24"/>
      <c r="J15" s="6"/>
      <c r="K15" s="7"/>
    </row>
    <row r="16" spans="2:11" ht="14.45" x14ac:dyDescent="0.3">
      <c r="B16" s="28"/>
      <c r="C16" s="25"/>
      <c r="D16" s="24"/>
      <c r="E16" s="25"/>
      <c r="F16" s="25"/>
      <c r="G16" s="26"/>
      <c r="H16" s="27"/>
      <c r="I16" s="24"/>
      <c r="J16" s="6"/>
      <c r="K16" s="7"/>
    </row>
    <row r="17" spans="2:11" ht="14.45" x14ac:dyDescent="0.3">
      <c r="B17" s="28"/>
      <c r="C17" s="25"/>
      <c r="D17" s="24"/>
      <c r="E17" s="25"/>
      <c r="F17" s="25"/>
      <c r="G17" s="26"/>
      <c r="H17" s="27"/>
      <c r="I17" s="24"/>
      <c r="J17" s="6"/>
      <c r="K17" s="7"/>
    </row>
    <row r="18" spans="2:11" ht="14.45" x14ac:dyDescent="0.3">
      <c r="B18" s="28"/>
      <c r="C18" s="25"/>
      <c r="D18" s="24"/>
      <c r="E18" s="25"/>
      <c r="F18" s="25"/>
      <c r="G18" s="26"/>
      <c r="H18" s="27"/>
      <c r="I18" s="24"/>
      <c r="J18" s="6"/>
      <c r="K18" s="7"/>
    </row>
    <row r="19" spans="2:11" ht="14.45" x14ac:dyDescent="0.3">
      <c r="B19" s="22"/>
      <c r="C19" s="23"/>
      <c r="D19" s="24"/>
      <c r="E19" s="25"/>
      <c r="F19" s="25"/>
      <c r="G19" s="26"/>
      <c r="H19" s="27"/>
      <c r="I19" s="24"/>
      <c r="J19" s="6"/>
      <c r="K19" s="7"/>
    </row>
    <row r="20" spans="2:11" ht="14.45" x14ac:dyDescent="0.3">
      <c r="B20" s="31" t="s">
        <v>10</v>
      </c>
      <c r="C20" s="32"/>
      <c r="D20" s="33"/>
      <c r="E20" s="34">
        <f>SUM(E4:E19)</f>
        <v>219592.19999999998</v>
      </c>
      <c r="F20" s="34">
        <f>SUM(F4:F19)</f>
        <v>18299.349999999999</v>
      </c>
      <c r="G20" s="35">
        <f>SUM(G4:G19)</f>
        <v>0</v>
      </c>
      <c r="H20" s="36">
        <f>SUM(H4:H19)</f>
        <v>0</v>
      </c>
      <c r="I20" s="33"/>
      <c r="J20" s="8"/>
    </row>
    <row r="21" spans="2:11" ht="14.45" x14ac:dyDescent="0.3">
      <c r="C21" s="9"/>
      <c r="E21" s="9"/>
      <c r="F21" s="9"/>
      <c r="G21" s="10"/>
      <c r="H21" s="11"/>
    </row>
    <row r="22" spans="2:11" ht="14.45" x14ac:dyDescent="0.3">
      <c r="E22" s="9"/>
      <c r="F22" s="13"/>
      <c r="G22" s="21"/>
    </row>
    <row r="23" spans="2:11" ht="14.45" x14ac:dyDescent="0.3">
      <c r="E23" s="20"/>
      <c r="G23" s="21"/>
      <c r="J23" s="12"/>
    </row>
    <row r="24" spans="2:11" ht="14.45" x14ac:dyDescent="0.3">
      <c r="E24" s="19"/>
      <c r="G24" s="21"/>
    </row>
    <row r="25" spans="2:11" ht="14.45" x14ac:dyDescent="0.3">
      <c r="E25" s="13"/>
      <c r="G25" s="21"/>
    </row>
    <row r="26" spans="2:11" ht="14.45" x14ac:dyDescent="0.3">
      <c r="G26" s="21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zoomScale="90" zoomScaleNormal="90" workbookViewId="0">
      <selection activeCell="G7" sqref="G7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thickBot="1" x14ac:dyDescent="0.35"/>
    <row r="2" spans="2:7" thickBot="1" x14ac:dyDescent="0.35">
      <c r="B2" s="98" t="s">
        <v>46</v>
      </c>
      <c r="C2" s="98"/>
      <c r="D2" s="98"/>
      <c r="E2" s="98"/>
      <c r="F2" s="98"/>
      <c r="G2" s="98"/>
    </row>
    <row r="3" spans="2:7" ht="45.75" thickBot="1" x14ac:dyDescent="0.3">
      <c r="B3" s="17" t="s">
        <v>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2:7" thickBot="1" x14ac:dyDescent="0.35">
      <c r="B4" s="14">
        <v>1</v>
      </c>
      <c r="C4" s="15" t="s">
        <v>43</v>
      </c>
      <c r="D4" s="15">
        <v>2</v>
      </c>
      <c r="E4" s="16">
        <f>F4/2</f>
        <v>4012.3449999999998</v>
      </c>
      <c r="F4" s="16">
        <f>G4/12</f>
        <v>8024.69</v>
      </c>
      <c r="G4" s="16">
        <v>96296.28</v>
      </c>
    </row>
    <row r="5" spans="2:7" thickBot="1" x14ac:dyDescent="0.35">
      <c r="B5" s="14">
        <v>2</v>
      </c>
      <c r="C5" s="15" t="s">
        <v>44</v>
      </c>
      <c r="D5" s="15">
        <v>1</v>
      </c>
      <c r="E5" s="16">
        <f>F5/1</f>
        <v>3430.34</v>
      </c>
      <c r="F5" s="16">
        <f>G5/12</f>
        <v>3430.34</v>
      </c>
      <c r="G5" s="16">
        <v>41164.080000000002</v>
      </c>
    </row>
    <row r="6" spans="2:7" ht="15.75" thickBot="1" x14ac:dyDescent="0.3">
      <c r="B6" s="14">
        <v>3</v>
      </c>
      <c r="C6" s="15" t="s">
        <v>45</v>
      </c>
      <c r="D6" s="15">
        <v>2</v>
      </c>
      <c r="E6" s="16">
        <f>F6/2</f>
        <v>3122.1800000000003</v>
      </c>
      <c r="F6" s="16">
        <f>G6/12</f>
        <v>6244.3600000000006</v>
      </c>
      <c r="G6" s="16">
        <v>74932.320000000007</v>
      </c>
    </row>
    <row r="7" spans="2:7" thickBot="1" x14ac:dyDescent="0.35">
      <c r="B7" s="99" t="s">
        <v>1</v>
      </c>
      <c r="C7" s="99"/>
      <c r="D7" s="15">
        <f>SUM(D4:D6)</f>
        <v>5</v>
      </c>
      <c r="E7" s="16"/>
      <c r="F7" s="16">
        <f>SUM(F4:F6)</f>
        <v>17699.39</v>
      </c>
      <c r="G7" s="16">
        <f>SUM(G4:G6)</f>
        <v>212392.68</v>
      </c>
    </row>
    <row r="9" spans="2:7" thickBot="1" x14ac:dyDescent="0.35"/>
    <row r="10" spans="2:7" thickBot="1" x14ac:dyDescent="0.35">
      <c r="B10" s="100" t="s">
        <v>53</v>
      </c>
      <c r="C10" s="100"/>
      <c r="D10" s="100"/>
      <c r="E10" s="100"/>
      <c r="F10" s="100"/>
      <c r="G10" s="100"/>
    </row>
    <row r="11" spans="2:7" ht="45.75" thickBot="1" x14ac:dyDescent="0.3">
      <c r="B11" s="17" t="s">
        <v>0</v>
      </c>
      <c r="C11" s="18" t="s">
        <v>11</v>
      </c>
      <c r="D11" s="18" t="s">
        <v>12</v>
      </c>
      <c r="E11" s="18" t="s">
        <v>13</v>
      </c>
      <c r="F11" s="18" t="s">
        <v>14</v>
      </c>
      <c r="G11" s="18" t="s">
        <v>15</v>
      </c>
    </row>
    <row r="12" spans="2:7" thickBot="1" x14ac:dyDescent="0.35">
      <c r="B12" s="91">
        <v>1</v>
      </c>
      <c r="C12" s="15" t="s">
        <v>43</v>
      </c>
      <c r="D12" s="15">
        <v>2</v>
      </c>
      <c r="E12" s="16">
        <f>F12/2</f>
        <v>4138.62</v>
      </c>
      <c r="F12" s="16">
        <v>8277.24</v>
      </c>
      <c r="G12" s="16">
        <f>F12*12</f>
        <v>99326.88</v>
      </c>
    </row>
    <row r="13" spans="2:7" thickBot="1" x14ac:dyDescent="0.35">
      <c r="B13" s="91">
        <v>2</v>
      </c>
      <c r="C13" s="15" t="s">
        <v>44</v>
      </c>
      <c r="D13" s="15">
        <v>1</v>
      </c>
      <c r="E13" s="16">
        <f>F13/1</f>
        <v>3525.47</v>
      </c>
      <c r="F13" s="16">
        <v>3525.47</v>
      </c>
      <c r="G13" s="16">
        <f>F13*12</f>
        <v>42305.64</v>
      </c>
    </row>
    <row r="14" spans="2:7" ht="15.75" thickBot="1" x14ac:dyDescent="0.3">
      <c r="B14" s="91">
        <v>3</v>
      </c>
      <c r="C14" s="15" t="s">
        <v>45</v>
      </c>
      <c r="D14" s="15">
        <v>2</v>
      </c>
      <c r="E14" s="16">
        <f>F14/2</f>
        <v>3248.32</v>
      </c>
      <c r="F14" s="16">
        <v>6496.64</v>
      </c>
      <c r="G14" s="16">
        <f>F14*12</f>
        <v>77959.680000000008</v>
      </c>
    </row>
    <row r="15" spans="2:7" thickBot="1" x14ac:dyDescent="0.35">
      <c r="B15" s="99" t="s">
        <v>1</v>
      </c>
      <c r="C15" s="99"/>
      <c r="D15" s="15">
        <f>SUM(D12:D14)</f>
        <v>5</v>
      </c>
      <c r="E15" s="16"/>
      <c r="F15" s="16">
        <f>SUM(F12:F14)</f>
        <v>18299.349999999999</v>
      </c>
      <c r="G15" s="16">
        <f>SUM(G12:G14)</f>
        <v>219592.2</v>
      </c>
    </row>
  </sheetData>
  <mergeCells count="4">
    <mergeCell ref="B2:G2"/>
    <mergeCell ref="B7:C7"/>
    <mergeCell ref="B10:G10"/>
    <mergeCell ref="B15:C15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E5 E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zoomScale="110" zoomScaleNormal="110" workbookViewId="0">
      <pane xSplit="1" topLeftCell="B1" activePane="topRight" state="frozen"/>
      <selection pane="topRight" activeCell="K30" sqref="K30"/>
    </sheetView>
  </sheetViews>
  <sheetFormatPr defaultColWidth="9.140625" defaultRowHeight="15" x14ac:dyDescent="0.25"/>
  <cols>
    <col min="1" max="1" width="5.5703125" style="88" bestFit="1" customWidth="1"/>
    <col min="2" max="2" width="11.42578125" style="55" customWidth="1"/>
    <col min="3" max="3" width="13.28515625" style="55" bestFit="1" customWidth="1"/>
    <col min="4" max="4" width="14.42578125" style="55" bestFit="1" customWidth="1"/>
    <col min="5" max="5" width="13.28515625" style="55" bestFit="1" customWidth="1"/>
    <col min="6" max="6" width="33.85546875" style="55" bestFit="1" customWidth="1"/>
    <col min="7" max="7" width="13.85546875" style="55" bestFit="1" customWidth="1"/>
    <col min="8" max="8" width="14.7109375" style="55" bestFit="1" customWidth="1"/>
    <col min="9" max="9" width="16.85546875" style="37" bestFit="1" customWidth="1"/>
    <col min="10" max="10" width="11.42578125" style="55" bestFit="1" customWidth="1"/>
    <col min="11" max="11" width="13.28515625" style="55" bestFit="1" customWidth="1"/>
    <col min="12" max="12" width="14.42578125" style="55" bestFit="1" customWidth="1"/>
    <col min="13" max="13" width="16.85546875" style="55" bestFit="1" customWidth="1"/>
    <col min="14" max="16384" width="9.140625" style="55"/>
  </cols>
  <sheetData>
    <row r="1" spans="1:13" s="43" customFormat="1" ht="14.45" x14ac:dyDescent="0.3">
      <c r="A1" s="84"/>
      <c r="I1" s="57"/>
    </row>
    <row r="2" spans="1:13" s="43" customFormat="1" x14ac:dyDescent="0.25">
      <c r="A2" s="84"/>
    </row>
    <row r="3" spans="1:13" s="44" customFormat="1" x14ac:dyDescent="0.25">
      <c r="A3" s="85"/>
      <c r="B3" s="110" t="str">
        <f>'Resumo do Contrato'!B3</f>
        <v>Contrato 16/2020/RER/CLR</v>
      </c>
      <c r="C3" s="110"/>
      <c r="D3" s="111"/>
      <c r="E3" s="107" t="s">
        <v>49</v>
      </c>
      <c r="F3" s="108"/>
      <c r="G3" s="108"/>
      <c r="H3" s="109"/>
      <c r="I3" s="101" t="s">
        <v>19</v>
      </c>
      <c r="J3" s="110" t="s">
        <v>56</v>
      </c>
      <c r="K3" s="110"/>
      <c r="L3" s="111"/>
      <c r="M3" s="101" t="s">
        <v>19</v>
      </c>
    </row>
    <row r="4" spans="1:13" s="44" customFormat="1" x14ac:dyDescent="0.25">
      <c r="A4" s="85"/>
      <c r="B4" s="105" t="str">
        <f>'Resumo do Contrato'!D4</f>
        <v>07/12/2020 a 06/12/2021</v>
      </c>
      <c r="C4" s="105"/>
      <c r="D4" s="106"/>
      <c r="E4" s="107" t="s">
        <v>54</v>
      </c>
      <c r="F4" s="108"/>
      <c r="G4" s="108"/>
      <c r="H4" s="109"/>
      <c r="I4" s="101"/>
      <c r="J4" s="105" t="s">
        <v>57</v>
      </c>
      <c r="K4" s="105"/>
      <c r="L4" s="106"/>
      <c r="M4" s="101"/>
    </row>
    <row r="5" spans="1:13" s="44" customFormat="1" x14ac:dyDescent="0.25">
      <c r="A5" s="85"/>
      <c r="B5" s="110"/>
      <c r="C5" s="110"/>
      <c r="D5" s="111"/>
      <c r="E5" s="107"/>
      <c r="F5" s="108"/>
      <c r="G5" s="108"/>
      <c r="H5" s="109"/>
      <c r="I5" s="101"/>
      <c r="J5" s="110"/>
      <c r="K5" s="110"/>
      <c r="L5" s="111"/>
      <c r="M5" s="101"/>
    </row>
    <row r="6" spans="1:13" s="46" customFormat="1" ht="30.75" thickBot="1" x14ac:dyDescent="0.3">
      <c r="A6" s="85"/>
      <c r="B6" s="102"/>
      <c r="C6" s="45" t="s">
        <v>22</v>
      </c>
      <c r="D6" s="62" t="s">
        <v>26</v>
      </c>
      <c r="E6" s="67" t="s">
        <v>17</v>
      </c>
      <c r="F6" s="45" t="s">
        <v>18</v>
      </c>
      <c r="G6" s="45" t="s">
        <v>27</v>
      </c>
      <c r="H6" s="68" t="s">
        <v>21</v>
      </c>
      <c r="I6" s="101"/>
      <c r="J6" s="102"/>
      <c r="K6" s="45" t="s">
        <v>22</v>
      </c>
      <c r="L6" s="62" t="s">
        <v>26</v>
      </c>
      <c r="M6" s="101"/>
    </row>
    <row r="7" spans="1:13" s="44" customFormat="1" ht="15.75" thickBot="1" x14ac:dyDescent="0.3">
      <c r="A7" s="85"/>
      <c r="B7" s="102"/>
      <c r="C7" s="47">
        <f>D7/12</f>
        <v>17699.39</v>
      </c>
      <c r="D7" s="16">
        <v>212392.68</v>
      </c>
      <c r="E7" s="69">
        <f>F7/12</f>
        <v>18299.350000000002</v>
      </c>
      <c r="F7" s="48">
        <v>219592.2</v>
      </c>
      <c r="G7" s="48">
        <f>E7-C7</f>
        <v>599.96000000000276</v>
      </c>
      <c r="H7" s="70">
        <f>F22</f>
        <v>6119.5920000000278</v>
      </c>
      <c r="I7" s="81">
        <f>H7+D7</f>
        <v>218512.27200000003</v>
      </c>
      <c r="J7" s="102"/>
      <c r="K7" s="47">
        <f>L7/12</f>
        <v>18299.350000000002</v>
      </c>
      <c r="L7" s="48">
        <v>219592.2</v>
      </c>
      <c r="M7" s="81">
        <f>L7+I7</f>
        <v>438104.47200000007</v>
      </c>
    </row>
    <row r="8" spans="1:13" s="44" customFormat="1" x14ac:dyDescent="0.25">
      <c r="A8" s="85"/>
      <c r="B8" s="103" t="s">
        <v>23</v>
      </c>
      <c r="C8" s="103"/>
      <c r="D8" s="63"/>
      <c r="E8" s="104" t="s">
        <v>23</v>
      </c>
      <c r="F8" s="103"/>
      <c r="G8" s="49"/>
      <c r="H8" s="71"/>
      <c r="I8" s="82"/>
      <c r="J8" s="104" t="s">
        <v>23</v>
      </c>
      <c r="K8" s="103"/>
      <c r="L8" s="93"/>
      <c r="M8" s="82"/>
    </row>
    <row r="9" spans="1:13" s="53" customFormat="1" ht="30" customHeight="1" x14ac:dyDescent="0.25">
      <c r="A9" s="86"/>
      <c r="B9" s="50" t="s">
        <v>24</v>
      </c>
      <c r="C9" s="51" t="s">
        <v>25</v>
      </c>
      <c r="D9" s="64"/>
      <c r="E9" s="72" t="s">
        <v>24</v>
      </c>
      <c r="F9" s="52" t="s">
        <v>20</v>
      </c>
      <c r="G9" s="52" t="s">
        <v>25</v>
      </c>
      <c r="H9" s="73"/>
      <c r="I9" s="82"/>
      <c r="J9" s="72" t="s">
        <v>24</v>
      </c>
      <c r="K9" s="52" t="s">
        <v>20</v>
      </c>
      <c r="L9" s="52" t="s">
        <v>25</v>
      </c>
      <c r="M9" s="82"/>
    </row>
    <row r="10" spans="1:13" s="44" customFormat="1" ht="15" customHeight="1" x14ac:dyDescent="0.25">
      <c r="A10" s="87" t="s">
        <v>37</v>
      </c>
      <c r="B10" s="95">
        <v>1</v>
      </c>
      <c r="C10" s="47">
        <v>17699.39</v>
      </c>
      <c r="D10" s="65"/>
      <c r="E10" s="95">
        <v>1</v>
      </c>
      <c r="F10" s="59"/>
      <c r="G10" s="59">
        <f>F10-C10</f>
        <v>-17699.39</v>
      </c>
      <c r="H10" s="74"/>
      <c r="I10" s="82"/>
      <c r="J10" s="95">
        <v>13</v>
      </c>
      <c r="K10" s="59"/>
      <c r="L10" s="47">
        <v>18299.349999999999</v>
      </c>
      <c r="M10" s="82"/>
    </row>
    <row r="11" spans="1:13" s="44" customFormat="1" ht="15" customHeight="1" x14ac:dyDescent="0.25">
      <c r="A11" s="87" t="s">
        <v>38</v>
      </c>
      <c r="B11" s="95">
        <v>2</v>
      </c>
      <c r="C11" s="47">
        <v>17699.39</v>
      </c>
      <c r="D11" s="65"/>
      <c r="E11" s="95">
        <v>2</v>
      </c>
      <c r="F11" s="59">
        <f>G7/30*6</f>
        <v>119.99200000000054</v>
      </c>
      <c r="G11" s="59">
        <f t="shared" ref="G11:G21" si="0">F11-C11</f>
        <v>-17579.397999999997</v>
      </c>
      <c r="H11" s="75"/>
      <c r="I11" s="82"/>
      <c r="J11" s="95">
        <v>14</v>
      </c>
      <c r="K11" s="59"/>
      <c r="L11" s="47">
        <v>18299.349999999999</v>
      </c>
      <c r="M11" s="82"/>
    </row>
    <row r="12" spans="1:13" s="44" customFormat="1" ht="15" customHeight="1" x14ac:dyDescent="0.25">
      <c r="A12" s="87" t="s">
        <v>39</v>
      </c>
      <c r="B12" s="95">
        <v>3</v>
      </c>
      <c r="C12" s="47">
        <v>17699.39</v>
      </c>
      <c r="D12" s="65"/>
      <c r="E12" s="95">
        <v>3</v>
      </c>
      <c r="F12" s="48">
        <v>599.96000000000276</v>
      </c>
      <c r="G12" s="59">
        <f t="shared" si="0"/>
        <v>-17099.429999999997</v>
      </c>
      <c r="H12" s="75"/>
      <c r="I12" s="82"/>
      <c r="J12" s="95">
        <v>15</v>
      </c>
      <c r="K12" s="48"/>
      <c r="L12" s="47">
        <v>18299.349999999999</v>
      </c>
      <c r="M12" s="82"/>
    </row>
    <row r="13" spans="1:13" s="44" customFormat="1" ht="15" customHeight="1" x14ac:dyDescent="0.25">
      <c r="A13" s="87" t="s">
        <v>28</v>
      </c>
      <c r="B13" s="95">
        <v>4</v>
      </c>
      <c r="C13" s="47">
        <v>17699.39</v>
      </c>
      <c r="D13" s="65"/>
      <c r="E13" s="95">
        <v>4</v>
      </c>
      <c r="F13" s="48">
        <v>599.96000000000276</v>
      </c>
      <c r="G13" s="59">
        <f t="shared" si="0"/>
        <v>-17099.429999999997</v>
      </c>
      <c r="H13" s="74"/>
      <c r="I13" s="82"/>
      <c r="J13" s="95">
        <v>16</v>
      </c>
      <c r="K13" s="48"/>
      <c r="L13" s="47">
        <v>18299.349999999999</v>
      </c>
      <c r="M13" s="82"/>
    </row>
    <row r="14" spans="1:13" s="44" customFormat="1" ht="15" customHeight="1" x14ac:dyDescent="0.25">
      <c r="A14" s="87" t="s">
        <v>29</v>
      </c>
      <c r="B14" s="95">
        <v>5</v>
      </c>
      <c r="C14" s="47">
        <v>17699.39</v>
      </c>
      <c r="D14" s="65"/>
      <c r="E14" s="95">
        <v>5</v>
      </c>
      <c r="F14" s="48">
        <v>599.96000000000276</v>
      </c>
      <c r="G14" s="59">
        <f t="shared" si="0"/>
        <v>-17099.429999999997</v>
      </c>
      <c r="H14" s="74"/>
      <c r="I14" s="82"/>
      <c r="J14" s="95">
        <v>17</v>
      </c>
      <c r="K14" s="48"/>
      <c r="L14" s="47">
        <v>18299.349999999999</v>
      </c>
      <c r="M14" s="82"/>
    </row>
    <row r="15" spans="1:13" s="44" customFormat="1" ht="15" customHeight="1" x14ac:dyDescent="0.25">
      <c r="A15" s="87" t="s">
        <v>30</v>
      </c>
      <c r="B15" s="95">
        <v>6</v>
      </c>
      <c r="C15" s="47">
        <v>17699.39</v>
      </c>
      <c r="D15" s="65"/>
      <c r="E15" s="95">
        <v>6</v>
      </c>
      <c r="F15" s="48">
        <v>599.96000000000276</v>
      </c>
      <c r="G15" s="59">
        <f t="shared" si="0"/>
        <v>-17099.429999999997</v>
      </c>
      <c r="H15" s="74"/>
      <c r="I15" s="82"/>
      <c r="J15" s="95">
        <v>18</v>
      </c>
      <c r="K15" s="48"/>
      <c r="L15" s="47">
        <v>18299.349999999999</v>
      </c>
      <c r="M15" s="82"/>
    </row>
    <row r="16" spans="1:13" s="44" customFormat="1" ht="15" customHeight="1" x14ac:dyDescent="0.25">
      <c r="A16" s="87" t="s">
        <v>31</v>
      </c>
      <c r="B16" s="95">
        <v>7</v>
      </c>
      <c r="C16" s="47">
        <v>17699.39</v>
      </c>
      <c r="D16" s="65"/>
      <c r="E16" s="95">
        <v>7</v>
      </c>
      <c r="F16" s="48">
        <v>599.96000000000276</v>
      </c>
      <c r="G16" s="59">
        <f t="shared" si="0"/>
        <v>-17099.429999999997</v>
      </c>
      <c r="H16" s="74"/>
      <c r="I16" s="82"/>
      <c r="J16" s="95">
        <v>19</v>
      </c>
      <c r="K16" s="48"/>
      <c r="L16" s="47">
        <v>18299.349999999999</v>
      </c>
      <c r="M16" s="82"/>
    </row>
    <row r="17" spans="1:13" s="44" customFormat="1" ht="15" customHeight="1" x14ac:dyDescent="0.25">
      <c r="A17" s="87" t="s">
        <v>32</v>
      </c>
      <c r="B17" s="95">
        <v>8</v>
      </c>
      <c r="C17" s="47">
        <v>17699.39</v>
      </c>
      <c r="D17" s="65"/>
      <c r="E17" s="95">
        <v>8</v>
      </c>
      <c r="F17" s="48">
        <v>599.96000000000276</v>
      </c>
      <c r="G17" s="59">
        <f t="shared" si="0"/>
        <v>-17099.429999999997</v>
      </c>
      <c r="H17" s="74"/>
      <c r="I17" s="82"/>
      <c r="J17" s="95">
        <v>20</v>
      </c>
      <c r="K17" s="48"/>
      <c r="L17" s="47">
        <v>18299.349999999999</v>
      </c>
      <c r="M17" s="82"/>
    </row>
    <row r="18" spans="1:13" s="44" customFormat="1" ht="15" customHeight="1" x14ac:dyDescent="0.25">
      <c r="A18" s="87" t="s">
        <v>33</v>
      </c>
      <c r="B18" s="95">
        <v>9</v>
      </c>
      <c r="C18" s="47">
        <v>17699.39</v>
      </c>
      <c r="D18" s="65"/>
      <c r="E18" s="95">
        <v>9</v>
      </c>
      <c r="F18" s="48">
        <v>599.96000000000276</v>
      </c>
      <c r="G18" s="59">
        <f t="shared" si="0"/>
        <v>-17099.429999999997</v>
      </c>
      <c r="H18" s="74"/>
      <c r="I18" s="82"/>
      <c r="J18" s="95">
        <v>21</v>
      </c>
      <c r="K18" s="48"/>
      <c r="L18" s="47">
        <v>18299.349999999999</v>
      </c>
      <c r="M18" s="82"/>
    </row>
    <row r="19" spans="1:13" s="44" customFormat="1" ht="15" customHeight="1" x14ac:dyDescent="0.25">
      <c r="A19" s="87" t="s">
        <v>34</v>
      </c>
      <c r="B19" s="95">
        <v>10</v>
      </c>
      <c r="C19" s="47">
        <v>17699.39</v>
      </c>
      <c r="D19" s="65"/>
      <c r="E19" s="95">
        <v>10</v>
      </c>
      <c r="F19" s="48">
        <v>599.96000000000276</v>
      </c>
      <c r="G19" s="59">
        <f t="shared" si="0"/>
        <v>-17099.429999999997</v>
      </c>
      <c r="H19" s="74"/>
      <c r="I19" s="82"/>
      <c r="J19" s="95">
        <v>22</v>
      </c>
      <c r="K19" s="48"/>
      <c r="L19" s="47">
        <v>18299.349999999999</v>
      </c>
      <c r="M19" s="82"/>
    </row>
    <row r="20" spans="1:13" s="44" customFormat="1" ht="15" customHeight="1" x14ac:dyDescent="0.25">
      <c r="A20" s="87" t="s">
        <v>35</v>
      </c>
      <c r="B20" s="95">
        <v>11</v>
      </c>
      <c r="C20" s="47">
        <v>17699.39</v>
      </c>
      <c r="D20" s="65"/>
      <c r="E20" s="95">
        <v>11</v>
      </c>
      <c r="F20" s="48">
        <v>599.96000000000276</v>
      </c>
      <c r="G20" s="59">
        <f t="shared" si="0"/>
        <v>-17099.429999999997</v>
      </c>
      <c r="H20" s="74"/>
      <c r="I20" s="82"/>
      <c r="J20" s="95">
        <v>23</v>
      </c>
      <c r="K20" s="48"/>
      <c r="L20" s="47">
        <v>18299.349999999999</v>
      </c>
      <c r="M20" s="82"/>
    </row>
    <row r="21" spans="1:13" s="44" customFormat="1" ht="15" customHeight="1" x14ac:dyDescent="0.25">
      <c r="A21" s="87" t="s">
        <v>36</v>
      </c>
      <c r="B21" s="96">
        <v>12</v>
      </c>
      <c r="C21" s="48">
        <v>17699.39</v>
      </c>
      <c r="D21" s="65"/>
      <c r="E21" s="96">
        <v>12</v>
      </c>
      <c r="F21" s="48">
        <v>599.96000000000276</v>
      </c>
      <c r="G21" s="59">
        <f t="shared" si="0"/>
        <v>-17099.429999999997</v>
      </c>
      <c r="H21" s="74"/>
      <c r="I21" s="82"/>
      <c r="J21" s="96">
        <v>24</v>
      </c>
      <c r="K21" s="48"/>
      <c r="L21" s="47">
        <v>18299.349999999999</v>
      </c>
      <c r="M21" s="82"/>
    </row>
    <row r="22" spans="1:13" s="44" customFormat="1" x14ac:dyDescent="0.25">
      <c r="A22" s="85"/>
      <c r="C22" s="56"/>
      <c r="D22" s="65"/>
      <c r="E22" s="76"/>
      <c r="F22" s="54">
        <f>SUM(F10:F21)</f>
        <v>6119.5920000000278</v>
      </c>
      <c r="G22" s="54">
        <f>SUM(G10:G21)</f>
        <v>-206273.08799999993</v>
      </c>
      <c r="H22" s="65"/>
      <c r="I22" s="82"/>
      <c r="J22" s="76"/>
      <c r="K22" s="54">
        <f>SUM(K10:K21)</f>
        <v>0</v>
      </c>
      <c r="L22" s="54">
        <f>SUM(L10:L21)</f>
        <v>219592.20000000004</v>
      </c>
      <c r="M22" s="82"/>
    </row>
    <row r="23" spans="1:13" ht="15.75" thickBot="1" x14ac:dyDescent="0.3">
      <c r="D23" s="66"/>
      <c r="E23" s="77"/>
      <c r="H23" s="66"/>
      <c r="I23" s="82"/>
      <c r="M23" s="82"/>
    </row>
    <row r="24" spans="1:13" ht="16.5" thickTop="1" thickBot="1" x14ac:dyDescent="0.3">
      <c r="D24" s="66"/>
      <c r="E24" s="78">
        <v>44233</v>
      </c>
      <c r="F24" s="60" t="s">
        <v>40</v>
      </c>
      <c r="H24" s="66"/>
      <c r="I24" s="83"/>
      <c r="M24" s="83"/>
    </row>
    <row r="25" spans="1:13" ht="16.5" thickTop="1" thickBot="1" x14ac:dyDescent="0.3">
      <c r="D25" s="66"/>
      <c r="E25" s="79">
        <v>44227</v>
      </c>
      <c r="F25" s="61" t="s">
        <v>42</v>
      </c>
      <c r="H25" s="66"/>
      <c r="I25" s="83"/>
      <c r="M25" s="83"/>
    </row>
    <row r="26" spans="1:13" ht="21.75" thickTop="1" x14ac:dyDescent="0.25">
      <c r="C26" s="90"/>
      <c r="D26" s="66"/>
      <c r="E26" s="80">
        <f>E24-E25</f>
        <v>6</v>
      </c>
      <c r="F26" s="58" t="s">
        <v>20</v>
      </c>
      <c r="H26" s="66"/>
      <c r="I26" s="83"/>
      <c r="M26" s="83"/>
    </row>
    <row r="27" spans="1:13" ht="14.45" x14ac:dyDescent="0.3">
      <c r="E27" s="43"/>
      <c r="F27" s="61"/>
    </row>
    <row r="28" spans="1:13" ht="14.45" x14ac:dyDescent="0.3">
      <c r="E28" s="42"/>
    </row>
    <row r="29" spans="1:13" x14ac:dyDescent="0.25">
      <c r="E29" s="42"/>
      <c r="F29" s="60" t="s">
        <v>40</v>
      </c>
    </row>
    <row r="30" spans="1:13" x14ac:dyDescent="0.25">
      <c r="E30" s="89"/>
      <c r="F30" s="55" t="s">
        <v>41</v>
      </c>
    </row>
    <row r="31" spans="1:13" ht="14.45" x14ac:dyDescent="0.3">
      <c r="E31" s="89"/>
    </row>
  </sheetData>
  <mergeCells count="16">
    <mergeCell ref="M3:M6"/>
    <mergeCell ref="J3:L3"/>
    <mergeCell ref="J4:L4"/>
    <mergeCell ref="J5:L5"/>
    <mergeCell ref="J6:J7"/>
    <mergeCell ref="J8:K8"/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SIMOES DE CARVALHO</cp:lastModifiedBy>
  <dcterms:created xsi:type="dcterms:W3CDTF">2018-03-05T11:36:05Z</dcterms:created>
  <dcterms:modified xsi:type="dcterms:W3CDTF">2021-11-11T13:53:31Z</dcterms:modified>
</cp:coreProperties>
</file>