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.ribeiro\Meu Drive\Contratos Campus Bambuí\CONSTROI GOMES\Contrato 05.2020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Q12" i="3" l="1"/>
  <c r="G26" i="4"/>
  <c r="G21" i="4"/>
  <c r="L12" i="3"/>
  <c r="G16" i="4"/>
  <c r="F12" i="3" l="1"/>
  <c r="F3" i="3"/>
  <c r="I9" i="3" l="1"/>
  <c r="AF9" i="3" l="1"/>
  <c r="Z12" i="3"/>
  <c r="P12" i="3"/>
  <c r="B2" i="4"/>
  <c r="G5" i="4" l="1"/>
  <c r="G11" i="4" s="1"/>
  <c r="N9" i="3" l="1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<sst xmlns="http://schemas.openxmlformats.org/spreadsheetml/2006/main" count="138" uniqueCount="56">
  <si>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</si>
  <si>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</si>
  <si>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</si>
  <si>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</si>
  <si>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</si>
  <si>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</si>
  <si>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</si>
  <si>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</si>
  <si>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</si>
  <si>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</si>
  <si>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</si>
  <si>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</si>
  <si>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</si>
  <si>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</si>
  <si>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</si>
  <si>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</si>
  <si>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</si>
  <si>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</si>
  <si>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</si>
  <si>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</si>
  <si>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</si>
  <si>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</si>
  <si>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</si>
  <si>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4º</t>
  </si>
  <si>
    <t>Parcela nº</t>
  </si>
  <si>
    <t>Valor Parcela</t>
  </si>
  <si>
    <t>CONTRATO 05/2020/BAR</t>
  </si>
  <si>
    <t>19/02/2020 A 18/02/2023</t>
  </si>
  <si>
    <t xml:space="preserve">Construção de Hospital Veterinário </t>
  </si>
  <si>
    <t>APOSTILAMENTO 01/2021</t>
  </si>
  <si>
    <t>23209.000050/2021-99</t>
  </si>
  <si>
    <t>23209.003337/2019-56</t>
  </si>
  <si>
    <t>Vigência a partir de 21/01/2021</t>
  </si>
  <si>
    <t>APOSTILAMENTO 01/2021 - REAJUSTE</t>
  </si>
  <si>
    <t>ADITIVO 01/2021</t>
  </si>
  <si>
    <t>ADITIVO 02/2021</t>
  </si>
  <si>
    <t>ADITIVO 03/2021</t>
  </si>
  <si>
    <t xml:space="preserve">Reajuste </t>
  </si>
  <si>
    <t xml:space="preserve">Reequilíbrio </t>
  </si>
  <si>
    <t xml:space="preserve">Acréscimo </t>
  </si>
  <si>
    <t>Supressão</t>
  </si>
  <si>
    <t>23209.002033/2021-96</t>
  </si>
  <si>
    <t xml:space="preserve">APOSTILAMENTO 01/2021 - REAJUSTE </t>
  </si>
  <si>
    <t>DESCRIÇÃO</t>
  </si>
  <si>
    <t>Construção de Hospital Veterinário</t>
  </si>
  <si>
    <t xml:space="preserve">TOTAL </t>
  </si>
  <si>
    <t xml:space="preserve">TERMO ADITIVO  01/2021 - REEQULÍBRIO </t>
  </si>
  <si>
    <t>TERMO ADITIVO 02/2021 - ACRÉSCIMO</t>
  </si>
  <si>
    <t xml:space="preserve">TERMO ADITIVO  02/2021 - SUPRESSÃO </t>
  </si>
  <si>
    <t>Vigência a partir de 25/05/2021</t>
  </si>
  <si>
    <t xml:space="preserve">TERMO ADITIVO 01/2021 - Reequilíbrio </t>
  </si>
  <si>
    <t>TERMO ADITIVO 02/2021 - Supressão</t>
  </si>
  <si>
    <t>TERMO ADITIVO 03/2021 - Acréscimo</t>
  </si>
  <si>
    <t>1ª</t>
  </si>
  <si>
    <t>23209.004299/2021-73</t>
  </si>
  <si>
    <t>23209.004309/2021-71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</si>
</sst>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8" fontId="3" fillId="0" borderId="1" xfId="1" applyNumberFormat="1" applyFont="1" applyBorder="1" applyAlignment="1">
      <alignment vertical="center"/>
    </xf>
    <xf numFmtId="8" fontId="0" fillId="0" borderId="1" xfId="0" applyNumberFormat="1" applyBorder="1"/>
    <xf numFmtId="8" fontId="9" fillId="0" borderId="1" xfId="0" applyNumberFormat="1" applyFont="1" applyBorder="1"/>
    <xf numFmtId="8" fontId="0" fillId="0" borderId="1" xfId="1" applyNumberFormat="1" applyFont="1" applyBorder="1"/>
    <xf numFmtId="0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workbookViewId="0">
      <selection activeCell="H8" sqref="H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26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8"/>
      <c r="J3" s="78"/>
    </row>
    <row r="4" spans="2:10" x14ac:dyDescent="0.25">
      <c r="B4" s="22" t="s">
        <v>3</v>
      </c>
      <c r="C4" s="19"/>
      <c r="D4" s="23" t="s">
        <v>27</v>
      </c>
      <c r="E4" s="19">
        <v>5862136.7300000004</v>
      </c>
      <c r="F4" s="20"/>
      <c r="G4" s="21"/>
      <c r="H4" s="23" t="s">
        <v>31</v>
      </c>
      <c r="I4" s="5"/>
    </row>
    <row r="5" spans="2:10" x14ac:dyDescent="0.25">
      <c r="B5" s="67" t="s">
        <v>29</v>
      </c>
      <c r="C5" s="19" t="s">
        <v>37</v>
      </c>
      <c r="D5" s="23"/>
      <c r="E5" s="19">
        <v>406668.47</v>
      </c>
      <c r="F5" s="20"/>
      <c r="G5" s="21"/>
      <c r="H5" s="23" t="s">
        <v>30</v>
      </c>
      <c r="I5" s="5"/>
    </row>
    <row r="6" spans="2:10" x14ac:dyDescent="0.25">
      <c r="B6" s="67" t="s">
        <v>34</v>
      </c>
      <c r="C6" s="19" t="s">
        <v>38</v>
      </c>
      <c r="D6" s="23"/>
      <c r="E6" s="73">
        <v>1054583.75</v>
      </c>
      <c r="F6" s="20"/>
      <c r="G6" s="21"/>
      <c r="H6" s="23" t="s">
        <v>41</v>
      </c>
      <c r="I6" s="5"/>
    </row>
    <row r="7" spans="2:10" x14ac:dyDescent="0.25">
      <c r="B7" s="22" t="s">
        <v>35</v>
      </c>
      <c r="C7" s="19" t="s">
        <v>39</v>
      </c>
      <c r="D7" s="23"/>
      <c r="E7" s="19">
        <v>-255915.62</v>
      </c>
      <c r="F7" s="20"/>
      <c r="G7" s="21">
        <v>3.49E-2</v>
      </c>
      <c r="H7" s="23" t="s">
        <v>54</v>
      </c>
      <c r="I7" s="5"/>
    </row>
    <row r="8" spans="2:10" x14ac:dyDescent="0.25">
      <c r="B8" s="22" t="s">
        <v>36</v>
      </c>
      <c r="C8" s="17" t="s">
        <v>40</v>
      </c>
      <c r="D8" s="18"/>
      <c r="E8" s="19">
        <v>993120.87</v>
      </c>
      <c r="F8" s="20">
        <v>0.1356</v>
      </c>
      <c r="G8" s="21"/>
      <c r="H8" s="18" t="s">
        <v>55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7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9" t="s">
        <v>10</v>
      </c>
      <c r="C28" s="80"/>
      <c r="D28" s="81"/>
      <c r="E28" s="26">
        <f>SUM(E4:E27)</f>
        <v>8060594.2000000002</v>
      </c>
      <c r="F28" s="27">
        <f>SUM(F4:F27)</f>
        <v>0.1356</v>
      </c>
      <c r="G28" s="28">
        <f>SUM(G4:G27)</f>
        <v>3.49E-2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showGridLines="0" topLeftCell="A7" zoomScale="110" zoomScaleNormal="110" workbookViewId="0">
      <selection activeCell="G25" sqref="G25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customWidth="1"/>
    <col min="8" max="8" width="19" style="58" customWidth="1"/>
    <col min="9" max="10" width="22.140625" bestFit="1" customWidth="1"/>
  </cols>
  <sheetData>
    <row r="2" spans="2:9" x14ac:dyDescent="0.25">
      <c r="B2" s="83" t="str">
        <f>'Resumo do Contrato'!B3</f>
        <v>CONTRATO 05/2020/BAR</v>
      </c>
      <c r="C2" s="83"/>
      <c r="D2" s="83"/>
      <c r="E2" s="83"/>
      <c r="F2" s="83"/>
      <c r="G2" s="83"/>
    </row>
    <row r="3" spans="2:9" x14ac:dyDescent="0.25">
      <c r="B3" s="59" t="s">
        <v>15</v>
      </c>
      <c r="C3" s="59" t="s">
        <v>43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28</v>
      </c>
      <c r="D4" s="60"/>
      <c r="E4" s="60"/>
      <c r="F4" s="61"/>
      <c r="G4" s="61">
        <v>5862136.7300000004</v>
      </c>
    </row>
    <row r="5" spans="2:9" x14ac:dyDescent="0.25">
      <c r="B5" s="82" t="s">
        <v>16</v>
      </c>
      <c r="C5" s="82"/>
      <c r="D5" s="82"/>
      <c r="E5" s="82"/>
      <c r="F5" s="82"/>
      <c r="G5" s="62">
        <f>SUM(G4:G4)</f>
        <v>5862136.7300000004</v>
      </c>
    </row>
    <row r="8" spans="2:9" x14ac:dyDescent="0.25">
      <c r="B8" s="83" t="s">
        <v>42</v>
      </c>
      <c r="C8" s="83"/>
      <c r="D8" s="83"/>
      <c r="E8" s="83"/>
      <c r="F8" s="83"/>
      <c r="G8" s="83"/>
      <c r="H8" s="65"/>
      <c r="I8" s="66"/>
    </row>
    <row r="9" spans="2:9" x14ac:dyDescent="0.25">
      <c r="B9" s="59" t="s">
        <v>15</v>
      </c>
      <c r="C9" s="59" t="s">
        <v>43</v>
      </c>
      <c r="D9" s="59" t="s">
        <v>17</v>
      </c>
      <c r="E9" s="59" t="s">
        <v>18</v>
      </c>
      <c r="F9" s="59" t="s">
        <v>19</v>
      </c>
      <c r="G9" s="59" t="s">
        <v>20</v>
      </c>
      <c r="H9" s="61"/>
      <c r="I9" s="60"/>
    </row>
    <row r="10" spans="2:9" x14ac:dyDescent="0.25">
      <c r="B10" s="60">
        <v>1</v>
      </c>
      <c r="C10" s="60" t="s">
        <v>44</v>
      </c>
      <c r="D10" s="60"/>
      <c r="E10" s="60"/>
      <c r="F10" s="61"/>
      <c r="G10" s="61">
        <v>406668.47</v>
      </c>
      <c r="H10" s="61"/>
      <c r="I10" s="61"/>
    </row>
    <row r="11" spans="2:9" x14ac:dyDescent="0.25">
      <c r="B11" s="82" t="s">
        <v>45</v>
      </c>
      <c r="C11" s="82"/>
      <c r="D11" s="82"/>
      <c r="E11" s="82"/>
      <c r="F11" s="82"/>
      <c r="G11" s="62">
        <f>G10+G5</f>
        <v>6268805.2000000002</v>
      </c>
      <c r="H11" s="62"/>
      <c r="I11" s="62"/>
    </row>
    <row r="12" spans="2:9" x14ac:dyDescent="0.25">
      <c r="B12" s="63"/>
      <c r="C12" s="63"/>
      <c r="D12" s="63"/>
      <c r="E12" s="63"/>
      <c r="F12" s="63"/>
      <c r="G12" s="64"/>
    </row>
    <row r="13" spans="2:9" x14ac:dyDescent="0.25">
      <c r="B13" s="83" t="s">
        <v>46</v>
      </c>
      <c r="C13" s="83"/>
      <c r="D13" s="83"/>
      <c r="E13" s="83"/>
      <c r="F13" s="83"/>
      <c r="G13" s="83"/>
      <c r="H13" s="65"/>
      <c r="I13" s="66"/>
    </row>
    <row r="14" spans="2:9" x14ac:dyDescent="0.25">
      <c r="B14" s="72" t="s">
        <v>15</v>
      </c>
      <c r="C14" s="72" t="s">
        <v>43</v>
      </c>
      <c r="D14" s="72" t="s">
        <v>17</v>
      </c>
      <c r="E14" s="72" t="s">
        <v>18</v>
      </c>
      <c r="F14" s="72" t="s">
        <v>19</v>
      </c>
      <c r="G14" s="72" t="s">
        <v>20</v>
      </c>
      <c r="H14" s="61"/>
      <c r="I14" s="60"/>
    </row>
    <row r="15" spans="2:9" x14ac:dyDescent="0.25">
      <c r="B15" s="60">
        <v>1</v>
      </c>
      <c r="C15" s="60" t="s">
        <v>44</v>
      </c>
      <c r="D15" s="60"/>
      <c r="E15" s="60"/>
      <c r="F15" s="61"/>
      <c r="G15" s="74">
        <v>1054583.75</v>
      </c>
      <c r="H15" s="61"/>
      <c r="I15" s="61"/>
    </row>
    <row r="16" spans="2:9" x14ac:dyDescent="0.25">
      <c r="B16" s="82" t="s">
        <v>45</v>
      </c>
      <c r="C16" s="82"/>
      <c r="D16" s="82"/>
      <c r="E16" s="82"/>
      <c r="F16" s="82"/>
      <c r="G16" s="75">
        <f>G15+G11</f>
        <v>7323388.9500000002</v>
      </c>
      <c r="H16" s="62"/>
      <c r="I16" s="62"/>
    </row>
    <row r="18" spans="2:9" x14ac:dyDescent="0.25">
      <c r="B18" s="83" t="s">
        <v>47</v>
      </c>
      <c r="C18" s="83"/>
      <c r="D18" s="83"/>
      <c r="E18" s="83"/>
      <c r="F18" s="83"/>
      <c r="G18" s="83"/>
      <c r="H18" s="65"/>
      <c r="I18" s="66"/>
    </row>
    <row r="19" spans="2:9" x14ac:dyDescent="0.25">
      <c r="B19" s="72" t="s">
        <v>15</v>
      </c>
      <c r="C19" s="72" t="s">
        <v>43</v>
      </c>
      <c r="D19" s="72" t="s">
        <v>17</v>
      </c>
      <c r="E19" s="72" t="s">
        <v>18</v>
      </c>
      <c r="F19" s="72" t="s">
        <v>19</v>
      </c>
      <c r="G19" s="72" t="s">
        <v>20</v>
      </c>
      <c r="H19" s="61"/>
      <c r="I19" s="60"/>
    </row>
    <row r="20" spans="2:9" x14ac:dyDescent="0.25">
      <c r="B20" s="60">
        <v>1</v>
      </c>
      <c r="C20" s="60" t="s">
        <v>44</v>
      </c>
      <c r="D20" s="60"/>
      <c r="E20" s="60"/>
      <c r="F20" s="61"/>
      <c r="G20" s="74">
        <v>-255915.62</v>
      </c>
      <c r="H20" s="61"/>
      <c r="I20" s="61"/>
    </row>
    <row r="21" spans="2:9" x14ac:dyDescent="0.25">
      <c r="B21" s="82" t="s">
        <v>45</v>
      </c>
      <c r="C21" s="82"/>
      <c r="D21" s="82"/>
      <c r="E21" s="82"/>
      <c r="F21" s="82"/>
      <c r="G21" s="75">
        <f>G16+G20</f>
        <v>7067473.3300000001</v>
      </c>
      <c r="H21" s="62"/>
      <c r="I21" s="62"/>
    </row>
    <row r="23" spans="2:9" x14ac:dyDescent="0.25">
      <c r="B23" s="83" t="s">
        <v>48</v>
      </c>
      <c r="C23" s="83"/>
      <c r="D23" s="83"/>
      <c r="E23" s="83"/>
      <c r="F23" s="83"/>
      <c r="G23" s="83"/>
      <c r="H23" s="65"/>
      <c r="I23" s="66"/>
    </row>
    <row r="24" spans="2:9" x14ac:dyDescent="0.25">
      <c r="B24" s="72" t="s">
        <v>15</v>
      </c>
      <c r="C24" s="72" t="s">
        <v>43</v>
      </c>
      <c r="D24" s="72" t="s">
        <v>17</v>
      </c>
      <c r="E24" s="72" t="s">
        <v>18</v>
      </c>
      <c r="F24" s="72" t="s">
        <v>19</v>
      </c>
      <c r="G24" s="72" t="s">
        <v>20</v>
      </c>
      <c r="H24" s="61"/>
      <c r="I24" s="60"/>
    </row>
    <row r="25" spans="2:9" x14ac:dyDescent="0.25">
      <c r="B25" s="60">
        <v>1</v>
      </c>
      <c r="C25" s="60" t="s">
        <v>44</v>
      </c>
      <c r="D25" s="60"/>
      <c r="E25" s="60"/>
      <c r="F25" s="61"/>
      <c r="G25" s="74">
        <v>993120.87</v>
      </c>
      <c r="H25" s="61"/>
      <c r="I25" s="61"/>
    </row>
    <row r="26" spans="2:9" x14ac:dyDescent="0.25">
      <c r="B26" s="82" t="s">
        <v>45</v>
      </c>
      <c r="C26" s="82"/>
      <c r="D26" s="82"/>
      <c r="E26" s="82"/>
      <c r="F26" s="82"/>
      <c r="G26" s="75">
        <f>G25+G21</f>
        <v>8060594.2000000002</v>
      </c>
      <c r="H26" s="62"/>
      <c r="I26" s="62"/>
    </row>
  </sheetData>
  <mergeCells count="10">
    <mergeCell ref="B2:G2"/>
    <mergeCell ref="B5:F5"/>
    <mergeCell ref="B8:G8"/>
    <mergeCell ref="B11:F11"/>
    <mergeCell ref="B26:F26"/>
    <mergeCell ref="B18:G18"/>
    <mergeCell ref="B13:G13"/>
    <mergeCell ref="B16:F16"/>
    <mergeCell ref="B21:F21"/>
    <mergeCell ref="B23:G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opLeftCell="G1" workbookViewId="0">
      <selection activeCell="Y12" sqref="Y1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6" width="17.5703125" style="33" customWidth="1"/>
    <col min="7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1" width="15.28515625" style="33" customWidth="1"/>
    <col min="12" max="12" width="18.7109375" style="33" customWidth="1"/>
    <col min="13" max="13" width="16" style="33" customWidth="1"/>
    <col min="14" max="14" width="16.7109375" style="34" customWidth="1"/>
    <col min="15" max="15" width="13.85546875" style="33" customWidth="1"/>
    <col min="16" max="16" width="17.85546875" style="33" customWidth="1"/>
    <col min="17" max="17" width="21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1" width="18.42578125" style="33" customWidth="1"/>
    <col min="22" max="22" width="18.5703125" style="33" customWidth="1"/>
    <col min="23" max="23" width="16" style="33" customWidth="1"/>
    <col min="24" max="24" width="16.7109375" style="34" customWidth="1"/>
    <col min="25" max="25" width="13.85546875" style="33" customWidth="1"/>
    <col min="26" max="26" width="15.28515625" style="33" customWidth="1"/>
    <col min="27" max="27" width="20.710937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69" customFormat="1" x14ac:dyDescent="0.25">
      <c r="F1" s="69">
        <v>44975</v>
      </c>
      <c r="I1" s="70"/>
      <c r="N1" s="70"/>
      <c r="S1" s="70"/>
      <c r="X1" s="70"/>
      <c r="AC1" s="70"/>
      <c r="AH1" s="70"/>
    </row>
    <row r="2" spans="2:34" s="69" customFormat="1" x14ac:dyDescent="0.25">
      <c r="F2" s="69">
        <v>44217</v>
      </c>
      <c r="I2" s="70"/>
      <c r="N2" s="70"/>
      <c r="S2" s="70"/>
      <c r="X2" s="70"/>
      <c r="AC2" s="70"/>
      <c r="AH2" s="70"/>
    </row>
    <row r="3" spans="2:34" s="71" customFormat="1" x14ac:dyDescent="0.25">
      <c r="F3" s="71">
        <f>F1-F2</f>
        <v>758</v>
      </c>
    </row>
    <row r="4" spans="2:34" s="71" customFormat="1" x14ac:dyDescent="0.25"/>
    <row r="5" spans="2:34" s="35" customFormat="1" x14ac:dyDescent="0.25">
      <c r="B5" s="83" t="str">
        <f>'Resumo do Contrato'!B3</f>
        <v>CONTRATO 05/2020/BAR</v>
      </c>
      <c r="C5" s="83"/>
      <c r="D5" s="83"/>
      <c r="E5" s="87" t="s">
        <v>33</v>
      </c>
      <c r="F5" s="87"/>
      <c r="G5" s="87"/>
      <c r="H5" s="87"/>
      <c r="I5" s="85" t="s">
        <v>6</v>
      </c>
      <c r="J5" s="87" t="s">
        <v>50</v>
      </c>
      <c r="K5" s="87"/>
      <c r="L5" s="87"/>
      <c r="M5" s="87"/>
      <c r="N5" s="85" t="s">
        <v>6</v>
      </c>
      <c r="O5" s="87" t="s">
        <v>51</v>
      </c>
      <c r="P5" s="87"/>
      <c r="Q5" s="87"/>
      <c r="R5" s="87"/>
      <c r="S5" s="85" t="s">
        <v>6</v>
      </c>
      <c r="T5" s="87" t="s">
        <v>52</v>
      </c>
      <c r="U5" s="87"/>
      <c r="V5" s="87"/>
      <c r="W5" s="87"/>
      <c r="X5" s="85" t="s">
        <v>6</v>
      </c>
      <c r="Y5" s="87"/>
      <c r="Z5" s="87"/>
      <c r="AA5" s="87"/>
      <c r="AB5" s="87"/>
      <c r="AC5" s="85" t="s">
        <v>6</v>
      </c>
      <c r="AD5" s="87"/>
      <c r="AE5" s="87"/>
      <c r="AF5" s="87"/>
      <c r="AG5" s="87"/>
      <c r="AH5" s="85" t="s">
        <v>6</v>
      </c>
    </row>
    <row r="6" spans="2:34" s="35" customFormat="1" x14ac:dyDescent="0.25">
      <c r="B6" s="86" t="str">
        <f>'Resumo do Contrato'!D4</f>
        <v>19/02/2020 A 18/02/2023</v>
      </c>
      <c r="C6" s="86"/>
      <c r="D6" s="86"/>
      <c r="E6" s="87" t="s">
        <v>32</v>
      </c>
      <c r="F6" s="87"/>
      <c r="G6" s="87"/>
      <c r="H6" s="87"/>
      <c r="I6" s="85"/>
      <c r="J6" s="87" t="s">
        <v>49</v>
      </c>
      <c r="K6" s="87"/>
      <c r="L6" s="87"/>
      <c r="M6" s="87"/>
      <c r="N6" s="85"/>
      <c r="O6" s="87"/>
      <c r="P6" s="87"/>
      <c r="Q6" s="87"/>
      <c r="R6" s="87"/>
      <c r="S6" s="85"/>
      <c r="T6" s="87"/>
      <c r="U6" s="87"/>
      <c r="V6" s="87"/>
      <c r="W6" s="87"/>
      <c r="X6" s="85"/>
      <c r="Y6" s="87"/>
      <c r="Z6" s="87"/>
      <c r="AA6" s="87"/>
      <c r="AB6" s="87"/>
      <c r="AC6" s="85"/>
      <c r="AD6" s="87"/>
      <c r="AE6" s="87"/>
      <c r="AF6" s="87"/>
      <c r="AG6" s="87"/>
      <c r="AH6" s="85"/>
    </row>
    <row r="7" spans="2:34" s="35" customFormat="1" x14ac:dyDescent="0.25">
      <c r="B7" s="83"/>
      <c r="C7" s="83"/>
      <c r="D7" s="83"/>
      <c r="E7" s="87"/>
      <c r="F7" s="87"/>
      <c r="G7" s="87"/>
      <c r="H7" s="87"/>
      <c r="I7" s="85"/>
      <c r="J7" s="87"/>
      <c r="K7" s="87"/>
      <c r="L7" s="87"/>
      <c r="M7" s="87"/>
      <c r="N7" s="85"/>
      <c r="O7" s="87"/>
      <c r="P7" s="87"/>
      <c r="Q7" s="87"/>
      <c r="R7" s="87"/>
      <c r="S7" s="85"/>
      <c r="T7" s="87"/>
      <c r="U7" s="87"/>
      <c r="V7" s="87"/>
      <c r="W7" s="87"/>
      <c r="X7" s="85"/>
      <c r="Y7" s="87"/>
      <c r="Z7" s="87"/>
      <c r="AA7" s="87"/>
      <c r="AB7" s="87"/>
      <c r="AC7" s="85"/>
      <c r="AD7" s="87"/>
      <c r="AE7" s="87"/>
      <c r="AF7" s="87"/>
      <c r="AG7" s="87"/>
      <c r="AH7" s="85"/>
    </row>
    <row r="8" spans="2:34" s="36" customFormat="1" ht="30" x14ac:dyDescent="0.25">
      <c r="B8" s="88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85"/>
      <c r="J8" s="37" t="s">
        <v>11</v>
      </c>
      <c r="K8" s="37" t="s">
        <v>12</v>
      </c>
      <c r="L8" s="37" t="s">
        <v>21</v>
      </c>
      <c r="M8" s="38" t="s">
        <v>5</v>
      </c>
      <c r="N8" s="85"/>
      <c r="O8" s="37" t="s">
        <v>11</v>
      </c>
      <c r="P8" s="37" t="s">
        <v>12</v>
      </c>
      <c r="Q8" s="37" t="s">
        <v>21</v>
      </c>
      <c r="R8" s="38" t="s">
        <v>5</v>
      </c>
      <c r="S8" s="85"/>
      <c r="T8" s="37" t="s">
        <v>11</v>
      </c>
      <c r="U8" s="37" t="s">
        <v>12</v>
      </c>
      <c r="V8" s="37" t="s">
        <v>21</v>
      </c>
      <c r="W8" s="38" t="s">
        <v>5</v>
      </c>
      <c r="X8" s="85"/>
      <c r="Y8" s="37" t="s">
        <v>11</v>
      </c>
      <c r="Z8" s="37" t="s">
        <v>12</v>
      </c>
      <c r="AA8" s="37" t="s">
        <v>21</v>
      </c>
      <c r="AB8" s="38" t="s">
        <v>5</v>
      </c>
      <c r="AC8" s="85"/>
      <c r="AD8" s="37" t="s">
        <v>11</v>
      </c>
      <c r="AE8" s="37" t="s">
        <v>12</v>
      </c>
      <c r="AF8" s="37" t="s">
        <v>21</v>
      </c>
      <c r="AG8" s="38" t="s">
        <v>5</v>
      </c>
      <c r="AH8" s="85"/>
    </row>
    <row r="9" spans="2:34" s="35" customFormat="1" x14ac:dyDescent="0.25">
      <c r="B9" s="88"/>
      <c r="C9" s="39"/>
      <c r="D9" s="40">
        <v>5862136.7300000004</v>
      </c>
      <c r="E9" s="40"/>
      <c r="F9" s="40">
        <v>6268805.2000000002</v>
      </c>
      <c r="G9" s="40"/>
      <c r="H9" s="41">
        <v>406668.47</v>
      </c>
      <c r="I9" s="42">
        <f>H9+D9</f>
        <v>6268805.2000000002</v>
      </c>
      <c r="J9" s="40"/>
      <c r="K9" s="76">
        <v>7323388.9500000002</v>
      </c>
      <c r="L9" s="40"/>
      <c r="M9" s="41">
        <v>1054583.75</v>
      </c>
      <c r="N9" s="42">
        <f>M9+I9</f>
        <v>7323388.9500000002</v>
      </c>
      <c r="O9" s="40"/>
      <c r="P9" s="40">
        <v>7067473.3300000001</v>
      </c>
      <c r="Q9" s="40"/>
      <c r="R9" s="41">
        <v>-255915.62</v>
      </c>
      <c r="S9" s="42">
        <f>R9+N9</f>
        <v>7067473.3300000001</v>
      </c>
      <c r="T9" s="40"/>
      <c r="U9" s="40">
        <v>8060594.2000000002</v>
      </c>
      <c r="V9" s="40"/>
      <c r="W9" s="41">
        <v>993120.87</v>
      </c>
      <c r="X9" s="42">
        <f>W9+S9</f>
        <v>8060594.2000000002</v>
      </c>
      <c r="Y9" s="40"/>
      <c r="Z9" s="40"/>
      <c r="AA9" s="40"/>
      <c r="AB9" s="41"/>
      <c r="AC9" s="42">
        <f>AB9+X9</f>
        <v>8060594.2000000002</v>
      </c>
      <c r="AD9" s="40"/>
      <c r="AE9" s="40"/>
      <c r="AF9" s="40">
        <f>AE9-Z9</f>
        <v>0</v>
      </c>
      <c r="AG9" s="41"/>
      <c r="AH9" s="42">
        <f>AG9+AC9</f>
        <v>8060594.2000000002</v>
      </c>
    </row>
    <row r="10" spans="2:34" s="35" customFormat="1" x14ac:dyDescent="0.25">
      <c r="B10" s="84" t="s">
        <v>13</v>
      </c>
      <c r="C10" s="84"/>
      <c r="D10" s="43"/>
      <c r="E10" s="84" t="s">
        <v>13</v>
      </c>
      <c r="F10" s="84"/>
      <c r="G10" s="44"/>
      <c r="H10" s="45"/>
      <c r="I10" s="45"/>
      <c r="J10" s="84" t="s">
        <v>13</v>
      </c>
      <c r="K10" s="84"/>
      <c r="L10" s="57"/>
      <c r="M10" s="45"/>
      <c r="N10" s="45"/>
      <c r="O10" s="84" t="s">
        <v>13</v>
      </c>
      <c r="P10" s="84"/>
      <c r="Q10" s="57"/>
      <c r="R10" s="45"/>
      <c r="S10" s="45"/>
      <c r="T10" s="84" t="s">
        <v>13</v>
      </c>
      <c r="U10" s="84"/>
      <c r="V10" s="57"/>
      <c r="W10" s="45"/>
      <c r="X10" s="45"/>
      <c r="Y10" s="84" t="s">
        <v>13</v>
      </c>
      <c r="Z10" s="84"/>
      <c r="AA10" s="57"/>
      <c r="AB10" s="45"/>
      <c r="AC10" s="45"/>
      <c r="AD10" s="84" t="s">
        <v>13</v>
      </c>
      <c r="AE10" s="84"/>
      <c r="AF10" s="57"/>
      <c r="AG10" s="45"/>
      <c r="AH10" s="45"/>
    </row>
    <row r="11" spans="2:34" s="46" customFormat="1" x14ac:dyDescent="0.25">
      <c r="B11" s="49" t="s">
        <v>24</v>
      </c>
      <c r="C11" s="47" t="s">
        <v>25</v>
      </c>
      <c r="D11" s="48"/>
      <c r="E11" s="49" t="s">
        <v>24</v>
      </c>
      <c r="F11" s="50" t="s">
        <v>14</v>
      </c>
      <c r="G11" s="50" t="s">
        <v>25</v>
      </c>
      <c r="H11" s="51"/>
      <c r="I11" s="45"/>
      <c r="J11" s="49" t="s">
        <v>24</v>
      </c>
      <c r="K11" s="50" t="s">
        <v>14</v>
      </c>
      <c r="L11" s="50" t="s">
        <v>25</v>
      </c>
      <c r="M11" s="51"/>
      <c r="N11" s="45"/>
      <c r="O11" s="49" t="s">
        <v>24</v>
      </c>
      <c r="P11" s="50" t="s">
        <v>14</v>
      </c>
      <c r="Q11" s="50" t="s">
        <v>25</v>
      </c>
      <c r="R11" s="51"/>
      <c r="S11" s="45"/>
      <c r="T11" s="49" t="s">
        <v>24</v>
      </c>
      <c r="U11" s="50" t="s">
        <v>14</v>
      </c>
      <c r="V11" s="50" t="s">
        <v>25</v>
      </c>
      <c r="W11" s="51"/>
      <c r="X11" s="45"/>
      <c r="Y11" s="49" t="s">
        <v>24</v>
      </c>
      <c r="Z11" s="50" t="s">
        <v>14</v>
      </c>
      <c r="AA11" s="50" t="s">
        <v>25</v>
      </c>
      <c r="AB11" s="51"/>
      <c r="AC11" s="45"/>
      <c r="AD11" s="49" t="s">
        <v>24</v>
      </c>
      <c r="AE11" s="50" t="s">
        <v>14</v>
      </c>
      <c r="AF11" s="50" t="s">
        <v>25</v>
      </c>
      <c r="AG11" s="51"/>
      <c r="AH11" s="45"/>
    </row>
    <row r="12" spans="2:34" s="35" customFormat="1" x14ac:dyDescent="0.25">
      <c r="B12" s="52" t="s">
        <v>22</v>
      </c>
      <c r="C12" s="53">
        <v>5862136.7300000004</v>
      </c>
      <c r="E12" s="52" t="s">
        <v>22</v>
      </c>
      <c r="F12" s="55">
        <f>(G9/1095)*758</f>
        <v>0</v>
      </c>
      <c r="G12" s="55">
        <v>6268805.2000000002</v>
      </c>
      <c r="H12" s="56"/>
      <c r="I12" s="45"/>
      <c r="J12" s="52" t="s">
        <v>22</v>
      </c>
      <c r="K12" s="55"/>
      <c r="L12" s="55">
        <f>I9+M9</f>
        <v>7323388.9500000002</v>
      </c>
      <c r="M12" s="56"/>
      <c r="N12" s="45"/>
      <c r="O12" s="77" t="s">
        <v>53</v>
      </c>
      <c r="P12" s="55">
        <f>(Q9/360)*148</f>
        <v>0</v>
      </c>
      <c r="Q12" s="55">
        <f>S9</f>
        <v>7067473.3300000001</v>
      </c>
      <c r="R12" s="56"/>
      <c r="S12" s="45"/>
      <c r="T12" s="52" t="s">
        <v>53</v>
      </c>
      <c r="U12" s="55"/>
      <c r="V12" s="55">
        <v>8060594.2000000002</v>
      </c>
      <c r="W12" s="56"/>
      <c r="X12" s="45"/>
      <c r="Y12" s="52"/>
      <c r="Z12" s="55">
        <f>(AA9/365)*269</f>
        <v>0</v>
      </c>
      <c r="AA12" s="55"/>
      <c r="AB12" s="56"/>
      <c r="AC12" s="45"/>
      <c r="AD12" s="52" t="s">
        <v>23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68"/>
      <c r="I13" s="45"/>
      <c r="J13" s="54"/>
      <c r="K13" s="55"/>
      <c r="L13" s="55"/>
      <c r="M13" s="68"/>
      <c r="N13" s="45"/>
      <c r="O13" s="54"/>
      <c r="P13" s="55"/>
      <c r="Q13" s="55"/>
      <c r="R13" s="68"/>
      <c r="S13" s="45"/>
      <c r="T13" s="54"/>
      <c r="U13" s="55"/>
      <c r="V13" s="55"/>
      <c r="W13" s="68"/>
      <c r="X13" s="45"/>
      <c r="Y13" s="54"/>
      <c r="Z13" s="55"/>
      <c r="AA13" s="55"/>
      <c r="AB13" s="68"/>
      <c r="AC13" s="45"/>
      <c r="AD13" s="54"/>
      <c r="AE13" s="55"/>
      <c r="AF13" s="55"/>
      <c r="AG13" s="68"/>
      <c r="AH13" s="45"/>
    </row>
    <row r="14" spans="2:34" s="35" customFormat="1" x14ac:dyDescent="0.25">
      <c r="B14" s="52"/>
      <c r="C14" s="53"/>
      <c r="E14" s="54"/>
      <c r="F14" s="55"/>
      <c r="G14" s="55"/>
      <c r="H14" s="68"/>
      <c r="I14" s="45"/>
      <c r="J14" s="54"/>
      <c r="K14" s="55"/>
      <c r="L14" s="55"/>
      <c r="M14" s="68"/>
      <c r="N14" s="45"/>
      <c r="O14" s="54"/>
      <c r="P14" s="55"/>
      <c r="Q14" s="55"/>
      <c r="R14" s="68"/>
      <c r="S14" s="45"/>
      <c r="T14" s="54"/>
      <c r="U14" s="55"/>
      <c r="V14" s="55"/>
      <c r="W14" s="68"/>
      <c r="X14" s="45"/>
      <c r="Y14" s="54"/>
      <c r="Z14" s="55"/>
      <c r="AA14" s="55"/>
      <c r="AB14" s="68"/>
      <c r="AC14" s="45"/>
      <c r="AD14" s="54"/>
      <c r="AE14" s="55"/>
      <c r="AF14" s="55"/>
      <c r="AG14" s="68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2021-12-09T14:12:36Z</dcterms:modified>
</cp:coreProperties>
</file>