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eu Drive\Contratos Campus Bambuí\CONSTROI GOMES\Contrato 08.2021\"/>
    </mc:Choice>
  </mc:AlternateContent>
  <bookViews>
    <workbookView xWindow="0" yWindow="0" windowWidth="21600" windowHeight="9600" activeTab="2"/>
  </bookViews>
  <sheets>
    <sheet name="Resumo do Contrato" sheetId="2" r:id="rId1"/>
    <sheet name="Resumo por item" sheetId="4" r:id="rId2"/>
    <sheet name="Cronograma" sheetId="3" r:id="rId3"/>
  </sheets>
  <calcPr calcId="162913" calcOnSave="0"/>
  <fileRecoveryPr repairLoad="1"/>
</workbook>
</file>

<file path=xl/calcChain.xml><?xml version="1.0" encoding="utf-8"?>
<calcChain xmlns="http://schemas.openxmlformats.org/spreadsheetml/2006/main">
  <c r="G18" i="4" l="1"/>
  <c r="G12" i="3" l="1"/>
  <c r="F12" i="3"/>
  <c r="I9" i="3"/>
  <c r="G9" i="3"/>
  <c r="C12" i="3" l="1"/>
  <c r="D9" i="3"/>
  <c r="V9" i="3" l="1"/>
  <c r="U12" i="3" s="1"/>
  <c r="AF9" i="3"/>
  <c r="AA9" i="3"/>
  <c r="Z12" i="3" s="1"/>
  <c r="Q9" i="3"/>
  <c r="P12" i="3" s="1"/>
  <c r="B2" i="4"/>
  <c r="V12" i="3" l="1"/>
  <c r="AA12" i="3" s="1"/>
  <c r="G6" i="4"/>
  <c r="G12" i="4" s="1"/>
  <c r="N9" i="3" l="1"/>
  <c r="S9" i="3" s="1"/>
  <c r="J18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<sst xmlns="http://schemas.openxmlformats.org/spreadsheetml/2006/main" count="117" uniqueCount="51">
  <si>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</si>
  <si>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</si>
  <si>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</si>
  <si>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</si>
  <si>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</si>
  <si>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</si>
  <si>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</si>
  <si>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</si>
  <si>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</si>
  <si>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</si>
  <si>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</si>
  <si>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</si>
  <si>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</si>
  <si>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</si>
  <si>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</si>
  <si>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</si>
  <si>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</si>
  <si>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</si>
  <si>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</si>
  <si>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</si>
  <si>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</si>
  <si>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</si>
  <si>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</si>
  <si>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</si>
  <si>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</si>
  <si>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</si>
  <si>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</si>
  <si>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Valor Parcela</t>
  </si>
  <si>
    <t>CONTRATO 08/2021/BAR</t>
  </si>
  <si>
    <t>19/02/2021 a 18/02/2022</t>
  </si>
  <si>
    <t>23209.000080/2021-03</t>
  </si>
  <si>
    <t xml:space="preserve">Construção Bloco de salas de aula </t>
  </si>
  <si>
    <t>DESCRIÇÃO</t>
  </si>
  <si>
    <t>Aditivo 01.2021</t>
  </si>
  <si>
    <t xml:space="preserve">Reequilíbrio </t>
  </si>
  <si>
    <t>23209.003497/2021-10</t>
  </si>
  <si>
    <t>TA 01.2021 - Reequlíbrio - Vigência a partir de 31/08/2021</t>
  </si>
  <si>
    <t>Construção Bloco de salas de aula</t>
  </si>
  <si>
    <t>Diferença Unitária</t>
  </si>
  <si>
    <t>TA 01.2021 - Reequlíbrio</t>
  </si>
  <si>
    <t xml:space="preserve"> Vigência a partir de 31/08/2021</t>
  </si>
  <si>
    <t>Aditivo 02.2022</t>
  </si>
  <si>
    <t>Aditivo 03.2022</t>
  </si>
  <si>
    <t xml:space="preserve">Acréscimo </t>
  </si>
  <si>
    <t xml:space="preserve">Prorrogação </t>
  </si>
  <si>
    <t>19/02/2022 a 15/12/2022</t>
  </si>
  <si>
    <t>23209.004605/2021-71</t>
  </si>
  <si>
    <t>23209.004854/2021-67</t>
  </si>
  <si>
    <t xml:space="preserve">TOTAL </t>
  </si>
  <si>
    <t>TA 02.2022 - Acrécimo Contratual</t>
  </si>
  <si>
    <t xml:space="preserve">TA 02.2022 - Acréscimo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</si>
</sst>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4" fontId="11" fillId="0" borderId="0" xfId="0" applyNumberFormat="1" applyFont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6" sqref="E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28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8"/>
      <c r="J3" s="78"/>
    </row>
    <row r="4" spans="2:10" x14ac:dyDescent="0.25">
      <c r="B4" s="22" t="s">
        <v>3</v>
      </c>
      <c r="C4" s="19"/>
      <c r="D4" s="23" t="s">
        <v>29</v>
      </c>
      <c r="E4" s="19">
        <v>2350250.02</v>
      </c>
      <c r="F4" s="20"/>
      <c r="G4" s="21"/>
      <c r="H4" s="23" t="s">
        <v>30</v>
      </c>
      <c r="I4" s="5"/>
    </row>
    <row r="5" spans="2:10" x14ac:dyDescent="0.25">
      <c r="B5" s="71" t="s">
        <v>33</v>
      </c>
      <c r="C5" s="19" t="s">
        <v>34</v>
      </c>
      <c r="D5" s="23"/>
      <c r="E5" s="19">
        <v>934767.7</v>
      </c>
      <c r="F5" s="20"/>
      <c r="G5" s="21"/>
      <c r="H5" s="23" t="s">
        <v>35</v>
      </c>
      <c r="I5" s="5"/>
    </row>
    <row r="6" spans="2:10" x14ac:dyDescent="0.25">
      <c r="B6" s="71" t="s">
        <v>41</v>
      </c>
      <c r="C6" s="19" t="s">
        <v>43</v>
      </c>
      <c r="D6" s="23"/>
      <c r="E6" s="19">
        <v>358781.12</v>
      </c>
      <c r="F6" s="20">
        <v>0.10979999999999999</v>
      </c>
      <c r="G6" s="21"/>
      <c r="H6" s="23" t="s">
        <v>46</v>
      </c>
      <c r="I6" s="5"/>
    </row>
    <row r="7" spans="2:10" x14ac:dyDescent="0.25">
      <c r="B7" s="22" t="s">
        <v>42</v>
      </c>
      <c r="C7" s="19" t="s">
        <v>44</v>
      </c>
      <c r="D7" s="23" t="s">
        <v>45</v>
      </c>
      <c r="E7" s="19"/>
      <c r="F7" s="20"/>
      <c r="G7" s="21"/>
      <c r="H7" s="23" t="s">
        <v>47</v>
      </c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1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9" t="s">
        <v>10</v>
      </c>
      <c r="C28" s="80"/>
      <c r="D28" s="81"/>
      <c r="E28" s="26">
        <f>SUM(E4:E27)</f>
        <v>3643798.84</v>
      </c>
      <c r="F28" s="27">
        <f>SUM(F4:F27)</f>
        <v>0.10979999999999999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showGridLines="0" zoomScale="110" zoomScaleNormal="110" workbookViewId="0">
      <selection activeCell="G21" sqref="G21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2" t="str">
        <f>'Resumo do Contrato'!B3</f>
        <v>CONTRATO 08/2021/BAR</v>
      </c>
      <c r="C2" s="82"/>
      <c r="D2" s="82"/>
      <c r="E2" s="82"/>
      <c r="F2" s="82"/>
      <c r="G2" s="82"/>
    </row>
    <row r="3" spans="2:9" x14ac:dyDescent="0.25">
      <c r="B3" s="59" t="s">
        <v>15</v>
      </c>
      <c r="C3" s="59" t="s">
        <v>32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x14ac:dyDescent="0.25">
      <c r="B4" s="60">
        <v>1</v>
      </c>
      <c r="C4" s="60" t="s">
        <v>31</v>
      </c>
      <c r="D4" s="60"/>
      <c r="E4" s="60"/>
      <c r="F4" s="61"/>
      <c r="G4" s="61">
        <v>2350250.02</v>
      </c>
    </row>
    <row r="5" spans="2:9" x14ac:dyDescent="0.25">
      <c r="B5" s="60"/>
      <c r="C5" s="60"/>
      <c r="D5" s="60"/>
      <c r="E5" s="60"/>
      <c r="F5" s="61"/>
      <c r="G5" s="61"/>
    </row>
    <row r="6" spans="2:9" x14ac:dyDescent="0.25">
      <c r="B6" s="83" t="s">
        <v>16</v>
      </c>
      <c r="C6" s="83"/>
      <c r="D6" s="83"/>
      <c r="E6" s="83"/>
      <c r="F6" s="83"/>
      <c r="G6" s="62">
        <f>SUM(G4:G5)</f>
        <v>2350250.02</v>
      </c>
    </row>
    <row r="9" spans="2:9" x14ac:dyDescent="0.25">
      <c r="B9" s="82" t="s">
        <v>36</v>
      </c>
      <c r="C9" s="82"/>
      <c r="D9" s="82"/>
      <c r="E9" s="82"/>
      <c r="F9" s="82"/>
      <c r="G9" s="82"/>
      <c r="H9" s="67" t="s">
        <v>38</v>
      </c>
      <c r="I9" s="68" t="s">
        <v>21</v>
      </c>
    </row>
    <row r="10" spans="2:9" x14ac:dyDescent="0.25">
      <c r="B10" s="59" t="s">
        <v>15</v>
      </c>
      <c r="C10" s="76" t="s">
        <v>32</v>
      </c>
      <c r="D10" s="59" t="s">
        <v>17</v>
      </c>
      <c r="E10" s="59" t="s">
        <v>18</v>
      </c>
      <c r="F10" s="59" t="s">
        <v>19</v>
      </c>
      <c r="G10" s="59" t="s">
        <v>20</v>
      </c>
      <c r="H10" s="61"/>
      <c r="I10" s="60"/>
    </row>
    <row r="11" spans="2:9" x14ac:dyDescent="0.25">
      <c r="B11" s="60">
        <v>1</v>
      </c>
      <c r="C11" s="60" t="s">
        <v>37</v>
      </c>
      <c r="D11" s="60"/>
      <c r="E11" s="60"/>
      <c r="F11" s="61"/>
      <c r="G11" s="61">
        <v>934767.7</v>
      </c>
      <c r="H11" s="61"/>
      <c r="I11" s="61"/>
    </row>
    <row r="12" spans="2:9" x14ac:dyDescent="0.25">
      <c r="B12" s="83" t="s">
        <v>48</v>
      </c>
      <c r="C12" s="83"/>
      <c r="D12" s="83"/>
      <c r="E12" s="83"/>
      <c r="F12" s="83"/>
      <c r="G12" s="62">
        <f>G6+G11</f>
        <v>3285017.7199999997</v>
      </c>
      <c r="H12" s="62"/>
      <c r="I12" s="62"/>
    </row>
    <row r="13" spans="2:9" x14ac:dyDescent="0.25">
      <c r="B13" s="64"/>
      <c r="C13" s="64"/>
      <c r="D13" s="64"/>
      <c r="E13" s="64"/>
      <c r="F13" s="64"/>
      <c r="G13" s="65"/>
    </row>
    <row r="15" spans="2:9" x14ac:dyDescent="0.25">
      <c r="B15" s="82" t="s">
        <v>49</v>
      </c>
      <c r="C15" s="82"/>
      <c r="D15" s="82"/>
      <c r="E15" s="82"/>
      <c r="F15" s="82"/>
      <c r="G15" s="82"/>
      <c r="H15" s="67"/>
      <c r="I15" s="68"/>
    </row>
    <row r="16" spans="2:9" x14ac:dyDescent="0.25">
      <c r="B16" s="63" t="s">
        <v>15</v>
      </c>
      <c r="C16" s="63" t="s">
        <v>32</v>
      </c>
      <c r="D16" s="63" t="s">
        <v>17</v>
      </c>
      <c r="E16" s="63" t="s">
        <v>18</v>
      </c>
      <c r="F16" s="63" t="s">
        <v>19</v>
      </c>
      <c r="G16" s="63" t="s">
        <v>20</v>
      </c>
      <c r="H16" s="69"/>
      <c r="I16" s="70"/>
    </row>
    <row r="17" spans="2:10" x14ac:dyDescent="0.25">
      <c r="B17" s="70">
        <v>1</v>
      </c>
      <c r="C17" s="70" t="s">
        <v>37</v>
      </c>
      <c r="D17" s="70"/>
      <c r="E17" s="70"/>
      <c r="F17" s="69"/>
      <c r="G17" s="69">
        <v>358781.12</v>
      </c>
      <c r="H17" s="69"/>
      <c r="I17" s="69"/>
    </row>
    <row r="18" spans="2:10" x14ac:dyDescent="0.25">
      <c r="B18" s="83"/>
      <c r="C18" s="83"/>
      <c r="D18" s="83"/>
      <c r="E18" s="83"/>
      <c r="F18" s="83"/>
      <c r="G18" s="62">
        <f>G12+G17</f>
        <v>3643798.84</v>
      </c>
      <c r="H18" s="66"/>
      <c r="I18" s="66"/>
      <c r="J18" s="58">
        <f>SUM(J17:J17)</f>
        <v>0</v>
      </c>
    </row>
    <row r="19" spans="2:10" x14ac:dyDescent="0.25">
      <c r="G19" s="58"/>
    </row>
  </sheetData>
  <mergeCells count="6">
    <mergeCell ref="B2:G2"/>
    <mergeCell ref="B15:G15"/>
    <mergeCell ref="B18:F18"/>
    <mergeCell ref="B6:F6"/>
    <mergeCell ref="B9:G9"/>
    <mergeCell ref="B12:F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M26" sqref="M2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6" width="16.85546875" style="33" customWidth="1"/>
    <col min="7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3" customFormat="1" x14ac:dyDescent="0.25">
      <c r="I1" s="74"/>
      <c r="N1" s="74"/>
      <c r="S1" s="74"/>
      <c r="X1" s="74"/>
      <c r="AC1" s="74"/>
      <c r="AH1" s="74"/>
    </row>
    <row r="2" spans="2:34" s="73" customFormat="1" x14ac:dyDescent="0.25">
      <c r="I2" s="74"/>
      <c r="N2" s="74"/>
      <c r="S2" s="74"/>
      <c r="X2" s="74"/>
      <c r="AC2" s="74"/>
      <c r="AH2" s="74"/>
    </row>
    <row r="3" spans="2:34" s="75" customFormat="1" x14ac:dyDescent="0.25"/>
    <row r="4" spans="2:34" s="75" customFormat="1" x14ac:dyDescent="0.25"/>
    <row r="5" spans="2:34" s="35" customFormat="1" x14ac:dyDescent="0.25">
      <c r="B5" s="82" t="str">
        <f>'Resumo do Contrato'!B3</f>
        <v>CONTRATO 08/2021/BAR</v>
      </c>
      <c r="C5" s="82"/>
      <c r="D5" s="82"/>
      <c r="E5" s="84" t="s">
        <v>39</v>
      </c>
      <c r="F5" s="84"/>
      <c r="G5" s="84"/>
      <c r="H5" s="84"/>
      <c r="I5" s="85" t="s">
        <v>6</v>
      </c>
      <c r="J5" s="84" t="s">
        <v>50</v>
      </c>
      <c r="K5" s="84"/>
      <c r="L5" s="84"/>
      <c r="M5" s="84"/>
      <c r="N5" s="85" t="s">
        <v>6</v>
      </c>
      <c r="O5" s="84"/>
      <c r="P5" s="84"/>
      <c r="Q5" s="84"/>
      <c r="R5" s="84"/>
      <c r="S5" s="85" t="s">
        <v>6</v>
      </c>
      <c r="T5" s="84"/>
      <c r="U5" s="84"/>
      <c r="V5" s="84"/>
      <c r="W5" s="84"/>
      <c r="X5" s="85" t="s">
        <v>6</v>
      </c>
      <c r="Y5" s="84"/>
      <c r="Z5" s="84"/>
      <c r="AA5" s="84"/>
      <c r="AB5" s="84"/>
      <c r="AC5" s="85" t="s">
        <v>6</v>
      </c>
      <c r="AD5" s="84"/>
      <c r="AE5" s="84"/>
      <c r="AF5" s="84"/>
      <c r="AG5" s="84"/>
      <c r="AH5" s="85" t="s">
        <v>6</v>
      </c>
    </row>
    <row r="6" spans="2:34" s="35" customFormat="1" x14ac:dyDescent="0.25">
      <c r="B6" s="87" t="str">
        <f>'Resumo do Contrato'!D4</f>
        <v>19/02/2021 a 18/02/2022</v>
      </c>
      <c r="C6" s="87"/>
      <c r="D6" s="87"/>
      <c r="E6" s="84" t="s">
        <v>40</v>
      </c>
      <c r="F6" s="84"/>
      <c r="G6" s="84"/>
      <c r="H6" s="84"/>
      <c r="I6" s="85"/>
      <c r="J6" s="84"/>
      <c r="K6" s="84"/>
      <c r="L6" s="84"/>
      <c r="M6" s="84"/>
      <c r="N6" s="85"/>
      <c r="O6" s="84"/>
      <c r="P6" s="84"/>
      <c r="Q6" s="84"/>
      <c r="R6" s="84"/>
      <c r="S6" s="85"/>
      <c r="T6" s="84"/>
      <c r="U6" s="84"/>
      <c r="V6" s="84"/>
      <c r="W6" s="84"/>
      <c r="X6" s="85"/>
      <c r="Y6" s="84"/>
      <c r="Z6" s="84"/>
      <c r="AA6" s="84"/>
      <c r="AB6" s="84"/>
      <c r="AC6" s="85"/>
      <c r="AD6" s="84"/>
      <c r="AE6" s="84"/>
      <c r="AF6" s="84"/>
      <c r="AG6" s="84"/>
      <c r="AH6" s="85"/>
    </row>
    <row r="7" spans="2:34" s="35" customFormat="1" x14ac:dyDescent="0.25">
      <c r="B7" s="82"/>
      <c r="C7" s="82"/>
      <c r="D7" s="82"/>
      <c r="E7" s="84"/>
      <c r="F7" s="84"/>
      <c r="G7" s="84"/>
      <c r="H7" s="84"/>
      <c r="I7" s="85"/>
      <c r="J7" s="84"/>
      <c r="K7" s="84"/>
      <c r="L7" s="84"/>
      <c r="M7" s="84"/>
      <c r="N7" s="85"/>
      <c r="O7" s="84"/>
      <c r="P7" s="84"/>
      <c r="Q7" s="84"/>
      <c r="R7" s="84"/>
      <c r="S7" s="85"/>
      <c r="T7" s="84"/>
      <c r="U7" s="84"/>
      <c r="V7" s="84"/>
      <c r="W7" s="84"/>
      <c r="X7" s="85"/>
      <c r="Y7" s="84"/>
      <c r="Z7" s="84"/>
      <c r="AA7" s="84"/>
      <c r="AB7" s="84"/>
      <c r="AC7" s="85"/>
      <c r="AD7" s="84"/>
      <c r="AE7" s="84"/>
      <c r="AF7" s="84"/>
      <c r="AG7" s="84"/>
      <c r="AH7" s="85"/>
    </row>
    <row r="8" spans="2:34" s="36" customFormat="1" ht="30" x14ac:dyDescent="0.25">
      <c r="B8" s="88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21</v>
      </c>
      <c r="H8" s="38" t="s">
        <v>5</v>
      </c>
      <c r="I8" s="85"/>
      <c r="J8" s="37" t="s">
        <v>11</v>
      </c>
      <c r="K8" s="37" t="s">
        <v>12</v>
      </c>
      <c r="L8" s="37" t="s">
        <v>21</v>
      </c>
      <c r="M8" s="38" t="s">
        <v>5</v>
      </c>
      <c r="N8" s="85"/>
      <c r="O8" s="37" t="s">
        <v>11</v>
      </c>
      <c r="P8" s="37" t="s">
        <v>12</v>
      </c>
      <c r="Q8" s="37" t="s">
        <v>21</v>
      </c>
      <c r="R8" s="38" t="s">
        <v>5</v>
      </c>
      <c r="S8" s="85"/>
      <c r="T8" s="37" t="s">
        <v>11</v>
      </c>
      <c r="U8" s="37" t="s">
        <v>12</v>
      </c>
      <c r="V8" s="37" t="s">
        <v>21</v>
      </c>
      <c r="W8" s="38" t="s">
        <v>5</v>
      </c>
      <c r="X8" s="85"/>
      <c r="Y8" s="37" t="s">
        <v>11</v>
      </c>
      <c r="Z8" s="37" t="s">
        <v>12</v>
      </c>
      <c r="AA8" s="37" t="s">
        <v>21</v>
      </c>
      <c r="AB8" s="38" t="s">
        <v>5</v>
      </c>
      <c r="AC8" s="85"/>
      <c r="AD8" s="37" t="s">
        <v>11</v>
      </c>
      <c r="AE8" s="37" t="s">
        <v>12</v>
      </c>
      <c r="AF8" s="37" t="s">
        <v>21</v>
      </c>
      <c r="AG8" s="38" t="s">
        <v>5</v>
      </c>
      <c r="AH8" s="85"/>
    </row>
    <row r="9" spans="2:34" s="35" customFormat="1" x14ac:dyDescent="0.25">
      <c r="B9" s="88"/>
      <c r="C9" s="39"/>
      <c r="D9" s="40">
        <f>'Resumo do Contrato'!E4</f>
        <v>2350250.02</v>
      </c>
      <c r="E9" s="40"/>
      <c r="F9" s="40">
        <v>3285017.72</v>
      </c>
      <c r="G9" s="77">
        <f>F9-D9</f>
        <v>934767.70000000019</v>
      </c>
      <c r="H9" s="41">
        <v>934767.7</v>
      </c>
      <c r="I9" s="42">
        <f>H9+D9</f>
        <v>3285017.7199999997</v>
      </c>
      <c r="J9" s="40"/>
      <c r="K9" s="40"/>
      <c r="L9" s="40">
        <v>358781.12</v>
      </c>
      <c r="M9" s="41">
        <v>358781.12</v>
      </c>
      <c r="N9" s="42">
        <f>M9+I9</f>
        <v>3643798.84</v>
      </c>
      <c r="O9" s="40"/>
      <c r="P9" s="40"/>
      <c r="Q9" s="40">
        <f>P9-K9</f>
        <v>0</v>
      </c>
      <c r="R9" s="41"/>
      <c r="S9" s="42">
        <f>R9+N9</f>
        <v>3643798.84</v>
      </c>
      <c r="T9" s="40"/>
      <c r="U9" s="40"/>
      <c r="V9" s="40">
        <f>U9-P9</f>
        <v>0</v>
      </c>
      <c r="W9" s="41"/>
      <c r="X9" s="42">
        <f>W9+S9</f>
        <v>3643798.84</v>
      </c>
      <c r="Y9" s="40"/>
      <c r="Z9" s="40"/>
      <c r="AA9" s="40">
        <f>Z9-U9</f>
        <v>0</v>
      </c>
      <c r="AB9" s="41"/>
      <c r="AC9" s="42">
        <f>AB9+X9</f>
        <v>3643798.84</v>
      </c>
      <c r="AD9" s="40"/>
      <c r="AE9" s="40"/>
      <c r="AF9" s="40">
        <f>AE9-Z9</f>
        <v>0</v>
      </c>
      <c r="AG9" s="41"/>
      <c r="AH9" s="42">
        <f>AG9+AC9</f>
        <v>3643798.84</v>
      </c>
    </row>
    <row r="10" spans="2:34" s="35" customFormat="1" x14ac:dyDescent="0.25">
      <c r="B10" s="86" t="s">
        <v>13</v>
      </c>
      <c r="C10" s="86"/>
      <c r="D10" s="43"/>
      <c r="E10" s="86" t="s">
        <v>13</v>
      </c>
      <c r="F10" s="86"/>
      <c r="G10" s="44"/>
      <c r="H10" s="45"/>
      <c r="I10" s="45"/>
      <c r="J10" s="86" t="s">
        <v>13</v>
      </c>
      <c r="K10" s="86"/>
      <c r="L10" s="57"/>
      <c r="M10" s="45"/>
      <c r="N10" s="45"/>
      <c r="O10" s="86" t="s">
        <v>13</v>
      </c>
      <c r="P10" s="86"/>
      <c r="Q10" s="57"/>
      <c r="R10" s="45"/>
      <c r="S10" s="45"/>
      <c r="T10" s="86" t="s">
        <v>13</v>
      </c>
      <c r="U10" s="86"/>
      <c r="V10" s="57"/>
      <c r="W10" s="45"/>
      <c r="X10" s="45"/>
      <c r="Y10" s="86" t="s">
        <v>13</v>
      </c>
      <c r="Z10" s="86"/>
      <c r="AA10" s="57"/>
      <c r="AB10" s="45"/>
      <c r="AC10" s="45"/>
      <c r="AD10" s="86" t="s">
        <v>13</v>
      </c>
      <c r="AE10" s="86"/>
      <c r="AF10" s="57"/>
      <c r="AG10" s="45"/>
      <c r="AH10" s="45"/>
    </row>
    <row r="11" spans="2:34" s="46" customFormat="1" x14ac:dyDescent="0.25">
      <c r="B11" s="49" t="s">
        <v>26</v>
      </c>
      <c r="C11" s="47" t="s">
        <v>27</v>
      </c>
      <c r="D11" s="48"/>
      <c r="E11" s="49" t="s">
        <v>26</v>
      </c>
      <c r="F11" s="50" t="s">
        <v>14</v>
      </c>
      <c r="G11" s="50" t="s">
        <v>27</v>
      </c>
      <c r="H11" s="51"/>
      <c r="I11" s="45"/>
      <c r="J11" s="49" t="s">
        <v>26</v>
      </c>
      <c r="K11" s="50" t="s">
        <v>14</v>
      </c>
      <c r="L11" s="50" t="s">
        <v>27</v>
      </c>
      <c r="M11" s="51"/>
      <c r="N11" s="45"/>
      <c r="O11" s="49" t="s">
        <v>26</v>
      </c>
      <c r="P11" s="50" t="s">
        <v>14</v>
      </c>
      <c r="Q11" s="50" t="s">
        <v>27</v>
      </c>
      <c r="R11" s="51"/>
      <c r="S11" s="45"/>
      <c r="T11" s="49" t="s">
        <v>26</v>
      </c>
      <c r="U11" s="50" t="s">
        <v>14</v>
      </c>
      <c r="V11" s="50" t="s">
        <v>27</v>
      </c>
      <c r="W11" s="51"/>
      <c r="X11" s="45"/>
      <c r="Y11" s="49" t="s">
        <v>26</v>
      </c>
      <c r="Z11" s="50" t="s">
        <v>14</v>
      </c>
      <c r="AA11" s="50" t="s">
        <v>27</v>
      </c>
      <c r="AB11" s="51"/>
      <c r="AC11" s="45"/>
      <c r="AD11" s="49" t="s">
        <v>26</v>
      </c>
      <c r="AE11" s="50" t="s">
        <v>14</v>
      </c>
      <c r="AF11" s="50" t="s">
        <v>27</v>
      </c>
      <c r="AG11" s="51"/>
      <c r="AH11" s="45"/>
    </row>
    <row r="12" spans="2:34" s="35" customFormat="1" x14ac:dyDescent="0.25">
      <c r="B12" s="52" t="s">
        <v>22</v>
      </c>
      <c r="C12" s="53">
        <f>D9</f>
        <v>2350250.02</v>
      </c>
      <c r="E12" s="52" t="s">
        <v>22</v>
      </c>
      <c r="F12" s="55">
        <f>G9</f>
        <v>934767.70000000019</v>
      </c>
      <c r="G12" s="55">
        <f>F12+C12</f>
        <v>3285017.72</v>
      </c>
      <c r="H12" s="56"/>
      <c r="I12" s="45"/>
      <c r="J12" s="52" t="s">
        <v>23</v>
      </c>
      <c r="K12" s="55"/>
      <c r="L12" s="55">
        <v>3643798.84</v>
      </c>
      <c r="M12" s="56"/>
      <c r="N12" s="45"/>
      <c r="O12" s="52" t="s">
        <v>24</v>
      </c>
      <c r="P12" s="55">
        <f>(Q9/360)*148</f>
        <v>0</v>
      </c>
      <c r="Q12" s="55"/>
      <c r="R12" s="56"/>
      <c r="S12" s="45"/>
      <c r="T12" s="52" t="s">
        <v>24</v>
      </c>
      <c r="U12" s="55">
        <f>V9</f>
        <v>0</v>
      </c>
      <c r="V12" s="55">
        <f>U12+Q12</f>
        <v>0</v>
      </c>
      <c r="W12" s="56"/>
      <c r="X12" s="45"/>
      <c r="Y12" s="52" t="s">
        <v>24</v>
      </c>
      <c r="Z12" s="55">
        <f>(AA9/365)*269</f>
        <v>0</v>
      </c>
      <c r="AA12" s="55">
        <f>Z12+V12</f>
        <v>0</v>
      </c>
      <c r="AB12" s="56"/>
      <c r="AC12" s="45"/>
      <c r="AD12" s="52" t="s">
        <v>25</v>
      </c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72"/>
      <c r="I13" s="45"/>
      <c r="J13" s="54"/>
      <c r="K13" s="55"/>
      <c r="L13" s="55"/>
      <c r="M13" s="72"/>
      <c r="N13" s="45"/>
      <c r="O13" s="54"/>
      <c r="P13" s="55"/>
      <c r="Q13" s="55"/>
      <c r="R13" s="72"/>
      <c r="S13" s="45"/>
      <c r="T13" s="54"/>
      <c r="U13" s="55"/>
      <c r="V13" s="55"/>
      <c r="W13" s="72"/>
      <c r="X13" s="45"/>
      <c r="Y13" s="54"/>
      <c r="Z13" s="55"/>
      <c r="AA13" s="55"/>
      <c r="AB13" s="72"/>
      <c r="AC13" s="45"/>
      <c r="AD13" s="54"/>
      <c r="AE13" s="55"/>
      <c r="AF13" s="55"/>
      <c r="AG13" s="72"/>
      <c r="AH13" s="45"/>
    </row>
    <row r="14" spans="2:34" s="35" customFormat="1" x14ac:dyDescent="0.25">
      <c r="B14" s="52"/>
      <c r="C14" s="53"/>
      <c r="E14" s="54"/>
      <c r="F14" s="55"/>
      <c r="G14" s="55"/>
      <c r="H14" s="72"/>
      <c r="I14" s="45"/>
      <c r="J14" s="54"/>
      <c r="K14" s="55"/>
      <c r="L14" s="55"/>
      <c r="M14" s="72"/>
      <c r="N14" s="45"/>
      <c r="O14" s="54"/>
      <c r="P14" s="55"/>
      <c r="Q14" s="55"/>
      <c r="R14" s="72"/>
      <c r="S14" s="45"/>
      <c r="T14" s="54"/>
      <c r="U14" s="55"/>
      <c r="V14" s="55"/>
      <c r="W14" s="72"/>
      <c r="X14" s="45"/>
      <c r="Y14" s="54"/>
      <c r="Z14" s="55"/>
      <c r="AA14" s="55"/>
      <c r="AB14" s="72"/>
      <c r="AC14" s="45"/>
      <c r="AD14" s="54"/>
      <c r="AE14" s="55"/>
      <c r="AF14" s="55"/>
      <c r="AG14" s="72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2022-01-12T19:26:46Z</dcterms:modified>
</cp:coreProperties>
</file>