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uno.ramos\Desktop\CRONOGRAMAS\CAMPUS ARCOS\"/>
    </mc:Choice>
  </mc:AlternateContent>
  <bookViews>
    <workbookView xWindow="0" yWindow="0" windowWidth="21600" windowHeight="9000" activeTab="2"/>
  </bookViews>
  <sheets>
    <sheet name="Resumo do Contrato" sheetId="1" r:id="rId1"/>
    <sheet name="Resumo por item" sheetId="2" r:id="rId2"/>
    <sheet name="Cronograma" sheetId="3" r:id="rId3"/>
  </sheets>
  <calcPr calcId="162913" calcOnSave="0"/>
</workbook>
</file>

<file path=xl/calcChain.xml><?xml version="1.0" encoding="utf-8"?>
<calcChain xmlns="http://schemas.openxmlformats.org/spreadsheetml/2006/main">
  <c r="I9" i="3" l="1"/>
  <c r="N9" i="3"/>
  <c r="S9" i="3"/>
  <c r="P12" i="3"/>
  <c r="Q9" i="3"/>
  <c r="B6" i="3"/>
  <c r="B5" i="3"/>
  <c r="B2" i="2"/>
  <c r="L9" i="3"/>
  <c r="K12" i="3" s="1"/>
  <c r="G9" i="3"/>
  <c r="F12" i="3" s="1"/>
  <c r="I5" i="2"/>
  <c r="I4" i="2"/>
  <c r="I7" i="2" s="1"/>
  <c r="H4" i="2"/>
  <c r="F4" i="2"/>
  <c r="F7" i="2" s="1"/>
  <c r="G28" i="1"/>
  <c r="F28" i="1"/>
  <c r="E28" i="1"/>
</calcChain>
</file>

<file path=xl/sharedStrings.xml><?xml version="1.0" encoding="utf-8"?>
<sst xmlns="http://schemas.openxmlformats.org/spreadsheetml/2006/main" count="83" uniqueCount="52">
  <si>
    <t>CONTRATO 29/2019/RER/ARR</t>
  </si>
  <si>
    <t>Tipo de alteração</t>
  </si>
  <si>
    <t>Prazo</t>
  </si>
  <si>
    <t>Valor Global</t>
  </si>
  <si>
    <t>Acréscimos %</t>
  </si>
  <si>
    <t>Supressões %</t>
  </si>
  <si>
    <t>SEI Nº</t>
  </si>
  <si>
    <t>Valor inicial do Contrato</t>
  </si>
  <si>
    <t>20/05/2019 a 19/05/2020</t>
  </si>
  <si>
    <t>23808.000378/2019-31</t>
  </si>
  <si>
    <t>ADITIVO 01/2020 - 11/05/2020</t>
  </si>
  <si>
    <t>Prorrogação</t>
  </si>
  <si>
    <t>20/05/2020 a 19/05/2021</t>
  </si>
  <si>
    <t>23808.000364/2020-51</t>
  </si>
  <si>
    <t>ADITIVO 02/2021 – 20/04/2021</t>
  </si>
  <si>
    <t>20/05/2021 a 19/05/2022</t>
  </si>
  <si>
    <t>23808.000267/2021-40</t>
  </si>
  <si>
    <t>Valor Total</t>
  </si>
  <si>
    <t>ITEM</t>
  </si>
  <si>
    <t>DESCRIÇÃO</t>
  </si>
  <si>
    <t>VR UNIT HORA S/ DESC</t>
  </si>
  <si>
    <t>QUANT TOTAL HORAS ESTIM</t>
  </si>
  <si>
    <t>VR TOTAL S/ DESC</t>
  </si>
  <si>
    <t>PERC DESCONTO</t>
  </si>
  <si>
    <t>VR UNIT HORA C/ DESC</t>
  </si>
  <si>
    <t>VR TOTAL C/ DESC</t>
  </si>
  <si>
    <t>Serv de manutenção</t>
  </si>
  <si>
    <t>Peças e acessórios</t>
  </si>
  <si>
    <t>-</t>
  </si>
  <si>
    <t>Taxa de administração</t>
  </si>
  <si>
    <t>VALOR TOTAL SEM DESCONTO</t>
  </si>
  <si>
    <t>TOTAL COM DESCONTO</t>
  </si>
  <si>
    <t>ADITIVO 01/2020 - PRORROGAÇÃO</t>
  </si>
  <si>
    <t>Valor Acumulado</t>
  </si>
  <si>
    <t>ADITIVO 02/2021 - PRORROGAÇÃO</t>
  </si>
  <si>
    <t>Valor Mensal</t>
  </si>
  <si>
    <t>Novo valor Mensal</t>
  </si>
  <si>
    <t>Novo valor Anual</t>
  </si>
  <si>
    <t>Diferença Global</t>
  </si>
  <si>
    <t>Valor do Termo</t>
  </si>
  <si>
    <t>Cronograma das parcelas</t>
  </si>
  <si>
    <t>Parcela nº</t>
  </si>
  <si>
    <t>Valor Parcela</t>
  </si>
  <si>
    <t>Diferença</t>
  </si>
  <si>
    <t>1º</t>
  </si>
  <si>
    <t>2º</t>
  </si>
  <si>
    <t>3º</t>
  </si>
  <si>
    <t>ADITIVO 03/2022 - 23/03/2022</t>
  </si>
  <si>
    <t>20/05/2022 a 19/05/2023</t>
  </si>
  <si>
    <t>23808.000223/2022-09</t>
  </si>
  <si>
    <t>4º</t>
  </si>
  <si>
    <t>ADITIVO 03/2022 - PRORROGAÇÃO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</si>
</sst>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R$-416]#,##0.00&quot; &quot;;&quot;-&quot;[$R$-416]#,##0.00&quot; &quot;;[$R$-416]&quot;-&quot;#&quot; &quot;;&quot; &quot;@&quot; &quot;"/>
    <numFmt numFmtId="165" formatCode="#,##0.00&quot; &quot;;#,##0.00&quot; &quot;;&quot;-&quot;#&quot; &quot;;&quot; &quot;@&quot; &quot;"/>
    <numFmt numFmtId="166" formatCode="d/m/yyyy"/>
    <numFmt numFmtId="167" formatCode="0.000"/>
  </numFmts>
  <fonts count="24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sz val="11"/>
      <color rgb="FFFF0000"/>
      <name val="Calibri"/>
      <family val="2"/>
    </font>
    <font>
      <sz val="11"/>
      <color rgb="FF0070C0"/>
      <name val="Calibri"/>
      <family val="2"/>
    </font>
    <font>
      <b/>
      <sz val="10"/>
      <color rgb="FFFFFFFF"/>
      <name val="Calibri"/>
      <family val="2"/>
    </font>
    <font>
      <u/>
      <sz val="11"/>
      <color rgb="FF0000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i/>
      <u/>
      <sz val="10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0070C0"/>
      <name val="Calibri"/>
      <family val="2"/>
    </font>
    <font>
      <b/>
      <sz val="12"/>
      <color rgb="FFFF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u/>
      <sz val="11"/>
      <color theme="1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C6D9F1"/>
        <bgColor rgb="FFC6D9F1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theme="4" tint="0.39997558519241921"/>
        <bgColor rgb="FFFFFF00"/>
      </patternFill>
    </fill>
    <fill>
      <patternFill patternType="solid">
        <fgColor rgb="FFFFFF00"/>
        <bgColor rgb="FF8EB4E3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4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0" borderId="0"/>
    <xf numFmtId="0" fontId="7" fillId="6" borderId="0"/>
    <xf numFmtId="165" fontId="1" fillId="0" borderId="0"/>
    <xf numFmtId="0" fontId="8" fillId="0" borderId="0"/>
    <xf numFmtId="9" fontId="1" fillId="0" borderId="0"/>
    <xf numFmtId="0" fontId="9" fillId="0" borderId="0"/>
    <xf numFmtId="0" fontId="10" fillId="7" borderId="0"/>
    <xf numFmtId="0" fontId="11" fillId="0" borderId="0"/>
    <xf numFmtId="0" fontId="12" fillId="0" borderId="0"/>
    <xf numFmtId="0" fontId="13" fillId="0" borderId="0"/>
    <xf numFmtId="0" fontId="14" fillId="0" borderId="0"/>
    <xf numFmtId="0" fontId="15" fillId="8" borderId="0"/>
    <xf numFmtId="0" fontId="16" fillId="8" borderId="1"/>
    <xf numFmtId="0" fontId="17" fillId="0" borderId="0"/>
    <xf numFmtId="0" fontId="1" fillId="0" borderId="0"/>
    <xf numFmtId="0" fontId="1" fillId="0" borderId="0"/>
    <xf numFmtId="0" fontId="4" fillId="0" borderId="0"/>
    <xf numFmtId="0" fontId="23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0" xfId="0" applyFont="1"/>
    <xf numFmtId="0" fontId="6" fillId="0" borderId="0" xfId="0" applyFont="1"/>
    <xf numFmtId="0" fontId="5" fillId="0" borderId="0" xfId="0" applyFont="1"/>
    <xf numFmtId="0" fontId="0" fillId="0" borderId="0" xfId="0" applyFont="1" applyBorder="1"/>
    <xf numFmtId="0" fontId="18" fillId="9" borderId="2" xfId="0" applyFont="1" applyFill="1" applyBorder="1" applyAlignment="1">
      <alignment vertical="center"/>
    </xf>
    <xf numFmtId="0" fontId="18" fillId="10" borderId="2" xfId="0" applyFont="1" applyFill="1" applyBorder="1" applyAlignment="1">
      <alignment horizontal="center" vertical="center"/>
    </xf>
    <xf numFmtId="0" fontId="19" fillId="10" borderId="2" xfId="0" applyFont="1" applyFill="1" applyBorder="1" applyAlignment="1">
      <alignment horizontal="center" vertical="center"/>
    </xf>
    <xf numFmtId="0" fontId="20" fillId="10" borderId="2" xfId="0" applyFont="1" applyFill="1" applyBorder="1" applyAlignment="1">
      <alignment horizontal="center" vertical="center"/>
    </xf>
    <xf numFmtId="0" fontId="21" fillId="10" borderId="2" xfId="0" applyFont="1" applyFill="1" applyBorder="1" applyAlignment="1">
      <alignment vertical="center"/>
    </xf>
    <xf numFmtId="165" fontId="0" fillId="0" borderId="2" xfId="8" applyFont="1" applyFill="1" applyBorder="1" applyAlignment="1" applyProtection="1">
      <alignment vertical="center"/>
    </xf>
    <xf numFmtId="166" fontId="0" fillId="0" borderId="2" xfId="0" applyNumberFormat="1" applyFont="1" applyBorder="1" applyAlignment="1">
      <alignment vertical="center"/>
    </xf>
    <xf numFmtId="10" fontId="6" fillId="0" borderId="2" xfId="10" applyNumberFormat="1" applyFont="1" applyFill="1" applyBorder="1" applyAlignment="1" applyProtection="1">
      <alignment horizontal="center" vertical="center"/>
    </xf>
    <xf numFmtId="10" fontId="5" fillId="0" borderId="2" xfId="10" applyNumberFormat="1" applyFont="1" applyFill="1" applyBorder="1" applyAlignment="1" applyProtection="1">
      <alignment horizontal="center" vertical="center"/>
    </xf>
    <xf numFmtId="165" fontId="0" fillId="0" borderId="0" xfId="8" applyFont="1" applyFill="1" applyBorder="1" applyAlignment="1" applyProtection="1"/>
    <xf numFmtId="166" fontId="21" fillId="10" borderId="2" xfId="0" applyNumberFormat="1" applyFont="1" applyFill="1" applyBorder="1" applyAlignment="1">
      <alignment vertical="center"/>
    </xf>
    <xf numFmtId="0" fontId="8" fillId="0" borderId="0" xfId="9" applyFill="1" applyBorder="1" applyAlignment="1" applyProtection="1"/>
    <xf numFmtId="165" fontId="0" fillId="0" borderId="2" xfId="8" applyFont="1" applyFill="1" applyBorder="1" applyAlignment="1" applyProtection="1">
      <alignment vertical="center" wrapText="1"/>
    </xf>
    <xf numFmtId="0" fontId="0" fillId="0" borderId="2" xfId="0" applyFont="1" applyBorder="1" applyAlignment="1">
      <alignment vertical="center"/>
    </xf>
    <xf numFmtId="166" fontId="0" fillId="0" borderId="2" xfId="0" applyNumberFormat="1" applyFont="1" applyBorder="1" applyAlignment="1">
      <alignment vertical="center" wrapText="1"/>
    </xf>
    <xf numFmtId="167" fontId="0" fillId="0" borderId="0" xfId="0" applyNumberFormat="1" applyFont="1" applyBorder="1"/>
    <xf numFmtId="0" fontId="21" fillId="10" borderId="2" xfId="0" applyFont="1" applyFill="1" applyBorder="1" applyAlignment="1">
      <alignment horizontal="left" vertical="center"/>
    </xf>
    <xf numFmtId="165" fontId="0" fillId="9" borderId="2" xfId="8" applyFont="1" applyFill="1" applyBorder="1" applyAlignment="1" applyProtection="1">
      <alignment vertical="center"/>
    </xf>
    <xf numFmtId="10" fontId="6" fillId="9" borderId="2" xfId="10" applyNumberFormat="1" applyFont="1" applyFill="1" applyBorder="1" applyAlignment="1" applyProtection="1">
      <alignment horizontal="center" vertical="center"/>
    </xf>
    <xf numFmtId="10" fontId="5" fillId="9" borderId="2" xfId="8" applyNumberFormat="1" applyFont="1" applyFill="1" applyBorder="1" applyAlignment="1" applyProtection="1">
      <alignment horizontal="center" vertical="center"/>
    </xf>
    <xf numFmtId="0" fontId="0" fillId="9" borderId="2" xfId="0" applyFont="1" applyFill="1" applyBorder="1" applyAlignment="1">
      <alignment vertical="center"/>
    </xf>
    <xf numFmtId="165" fontId="0" fillId="0" borderId="0" xfId="0" applyNumberFormat="1" applyFont="1" applyBorder="1"/>
    <xf numFmtId="165" fontId="6" fillId="0" borderId="0" xfId="8" applyFont="1" applyFill="1" applyBorder="1" applyAlignment="1" applyProtection="1"/>
    <xf numFmtId="165" fontId="5" fillId="0" borderId="0" xfId="8" applyFont="1" applyFill="1" applyBorder="1" applyAlignment="1" applyProtection="1"/>
    <xf numFmtId="165" fontId="6" fillId="0" borderId="0" xfId="0" applyNumberFormat="1" applyFont="1"/>
    <xf numFmtId="10" fontId="0" fillId="0" borderId="0" xfId="10" applyNumberFormat="1" applyFont="1" applyFill="1" applyBorder="1" applyAlignment="1" applyProtection="1"/>
    <xf numFmtId="165" fontId="0" fillId="0" borderId="0" xfId="0" applyNumberFormat="1" applyFont="1"/>
    <xf numFmtId="0" fontId="0" fillId="0" borderId="0" xfId="0" applyFill="1" applyBorder="1"/>
    <xf numFmtId="0" fontId="0" fillId="0" borderId="0" xfId="0" applyFill="1" applyBorder="1"/>
    <xf numFmtId="0" fontId="21" fillId="9" borderId="2" xfId="0" applyFont="1" applyFill="1" applyBorder="1" applyAlignment="1">
      <alignment horizontal="right" vertical="center"/>
    </xf>
    <xf numFmtId="165" fontId="0" fillId="0" borderId="0" xfId="0" applyNumberFormat="1"/>
    <xf numFmtId="0" fontId="21" fillId="0" borderId="2" xfId="0" applyFont="1" applyBorder="1" applyAlignment="1">
      <alignment horizontal="center"/>
    </xf>
    <xf numFmtId="0" fontId="0" fillId="0" borderId="2" xfId="0" applyBorder="1"/>
    <xf numFmtId="164" fontId="0" fillId="0" borderId="2" xfId="0" applyNumberFormat="1" applyBorder="1"/>
    <xf numFmtId="10" fontId="0" fillId="0" borderId="2" xfId="0" applyNumberFormat="1" applyBorder="1"/>
    <xf numFmtId="165" fontId="0" fillId="0" borderId="2" xfId="0" applyNumberFormat="1" applyBorder="1"/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4" fontId="21" fillId="0" borderId="2" xfId="0" applyNumberFormat="1" applyFont="1" applyBorder="1" applyAlignment="1">
      <alignment horizontal="center"/>
    </xf>
    <xf numFmtId="165" fontId="21" fillId="0" borderId="2" xfId="0" applyNumberFormat="1" applyFont="1" applyBorder="1"/>
    <xf numFmtId="0" fontId="21" fillId="9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21" fillId="0" borderId="2" xfId="0" applyFont="1" applyFill="1" applyBorder="1" applyAlignment="1">
      <alignment horizontal="right"/>
    </xf>
    <xf numFmtId="164" fontId="21" fillId="0" borderId="2" xfId="0" applyNumberFormat="1" applyFont="1" applyFill="1" applyBorder="1" applyAlignment="1">
      <alignment horizontal="right"/>
    </xf>
    <xf numFmtId="0" fontId="0" fillId="0" borderId="0" xfId="8" applyNumberFormat="1" applyFont="1" applyFill="1" applyBorder="1" applyAlignment="1" applyProtection="1"/>
    <xf numFmtId="0" fontId="0" fillId="0" borderId="0" xfId="0" applyBorder="1"/>
    <xf numFmtId="0" fontId="0" fillId="0" borderId="0" xfId="0" applyBorder="1" applyAlignment="1">
      <alignment vertical="center"/>
    </xf>
    <xf numFmtId="0" fontId="21" fillId="0" borderId="2" xfId="0" applyFont="1" applyBorder="1" applyAlignment="1">
      <alignment horizontal="center" vertical="center" wrapText="1"/>
    </xf>
    <xf numFmtId="0" fontId="21" fillId="12" borderId="2" xfId="0" applyFont="1" applyFill="1" applyBorder="1" applyAlignment="1">
      <alignment horizontal="center" vertical="center" wrapText="1"/>
    </xf>
    <xf numFmtId="165" fontId="0" fillId="0" borderId="3" xfId="8" applyFont="1" applyFill="1" applyBorder="1" applyAlignment="1" applyProtection="1"/>
    <xf numFmtId="165" fontId="0" fillId="0" borderId="2" xfId="8" applyFont="1" applyFill="1" applyBorder="1" applyAlignment="1" applyProtection="1"/>
    <xf numFmtId="165" fontId="0" fillId="12" borderId="2" xfId="0" applyNumberFormat="1" applyFill="1" applyBorder="1"/>
    <xf numFmtId="165" fontId="0" fillId="11" borderId="0" xfId="8" applyFont="1" applyFill="1" applyBorder="1" applyAlignment="1" applyProtection="1"/>
    <xf numFmtId="0" fontId="22" fillId="2" borderId="2" xfId="0" applyFont="1" applyFill="1" applyBorder="1" applyAlignment="1">
      <alignment horizontal="center"/>
    </xf>
    <xf numFmtId="0" fontId="0" fillId="0" borderId="0" xfId="0" applyBorder="1" applyAlignment="1"/>
    <xf numFmtId="165" fontId="0" fillId="0" borderId="0" xfId="0" applyNumberFormat="1" applyBorder="1" applyAlignment="1"/>
    <xf numFmtId="165" fontId="21" fillId="0" borderId="2" xfId="8" applyFont="1" applyFill="1" applyBorder="1" applyAlignment="1" applyProtection="1">
      <alignment horizontal="center" vertical="center"/>
    </xf>
    <xf numFmtId="165" fontId="21" fillId="0" borderId="2" xfId="8" applyFont="1" applyFill="1" applyBorder="1" applyAlignment="1" applyProtection="1">
      <alignment horizontal="center" vertical="center" wrapText="1"/>
    </xf>
    <xf numFmtId="165" fontId="21" fillId="0" borderId="0" xfId="8" applyFont="1" applyFill="1" applyBorder="1" applyAlignment="1" applyProtection="1">
      <alignment horizontal="center" vertical="center"/>
    </xf>
    <xf numFmtId="165" fontId="21" fillId="0" borderId="0" xfId="8" applyFont="1" applyFill="1" applyBorder="1" applyAlignment="1" applyProtection="1">
      <alignment horizontal="center" vertical="center" wrapText="1"/>
    </xf>
    <xf numFmtId="165" fontId="0" fillId="0" borderId="2" xfId="8" applyFont="1" applyFill="1" applyBorder="1" applyAlignment="1" applyProtection="1">
      <alignment horizontal="center" vertical="center"/>
    </xf>
    <xf numFmtId="165" fontId="0" fillId="0" borderId="0" xfId="0" applyNumberFormat="1" applyBorder="1"/>
    <xf numFmtId="166" fontId="0" fillId="0" borderId="0" xfId="0" applyNumberFormat="1" applyBorder="1"/>
    <xf numFmtId="165" fontId="21" fillId="11" borderId="2" xfId="8" applyFont="1" applyFill="1" applyBorder="1" applyAlignment="1" applyProtection="1">
      <alignment horizontal="center" vertical="center" wrapText="1"/>
    </xf>
    <xf numFmtId="0" fontId="22" fillId="2" borderId="2" xfId="0" applyFont="1" applyFill="1" applyBorder="1" applyAlignment="1">
      <alignment horizontal="center"/>
    </xf>
    <xf numFmtId="0" fontId="23" fillId="0" borderId="0" xfId="23"/>
    <xf numFmtId="0" fontId="21" fillId="13" borderId="2" xfId="0" applyFont="1" applyFill="1" applyBorder="1" applyAlignment="1">
      <alignment horizontal="center"/>
    </xf>
    <xf numFmtId="166" fontId="21" fillId="13" borderId="2" xfId="0" applyNumberFormat="1" applyFont="1" applyFill="1" applyBorder="1" applyAlignment="1">
      <alignment horizontal="center"/>
    </xf>
    <xf numFmtId="0" fontId="0" fillId="13" borderId="2" xfId="0" applyFill="1" applyBorder="1"/>
    <xf numFmtId="0" fontId="21" fillId="14" borderId="2" xfId="0" applyFont="1" applyFill="1" applyBorder="1" applyAlignment="1">
      <alignment horizontal="center"/>
    </xf>
    <xf numFmtId="0" fontId="0" fillId="14" borderId="2" xfId="0" applyFill="1" applyBorder="1"/>
  </cellXfs>
  <cellStyles count="24">
    <cellStyle name="Accent" xfId="1"/>
    <cellStyle name="Accent 1" xfId="2"/>
    <cellStyle name="Accent 2" xfId="3"/>
    <cellStyle name="Accent 3" xfId="4"/>
    <cellStyle name="Bad" xfId="5"/>
    <cellStyle name="ConditionalStyle_1" xfId="6"/>
    <cellStyle name="Error" xfId="7"/>
    <cellStyle name="Excel Built-in Currency" xfId="8"/>
    <cellStyle name="Excel Built-in Hyperlink" xfId="9"/>
    <cellStyle name="Excel Built-in Percent" xfId="10"/>
    <cellStyle name="Footnote" xfId="11"/>
    <cellStyle name="Good" xfId="12"/>
    <cellStyle name="Heading (user)" xfId="13"/>
    <cellStyle name="Heading 1" xfId="14"/>
    <cellStyle name="Heading 2" xfId="15"/>
    <cellStyle name="Hiperligação" xfId="23" builtinId="8"/>
    <cellStyle name="Hyperlink" xfId="16"/>
    <cellStyle name="Neutral" xfId="17"/>
    <cellStyle name="Normal" xfId="0" builtinId="0" customBuiltin="1"/>
    <cellStyle name="Note" xfId="18"/>
    <cellStyle name="Result (user)" xfId="19"/>
    <cellStyle name="Status" xfId="20"/>
    <cellStyle name="Text" xfId="21"/>
    <cellStyle name="Warning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ei.ifmg.edu.br/sei/controlador.php?acao=arvore_visualizar&amp;acao_origem=procedimento_visualizar&amp;id_procedimento=1253355&amp;infra_sistema=100000100&amp;infra_unidade_atual=110001864&amp;infra_hash=58c1a32d3b2f26c447ef0450f0836ff998471e64e6bef2ce4eb1dc7466350113" TargetMode="External"/><Relationship Id="rId1" Type="http://schemas.openxmlformats.org/officeDocument/2006/relationships/hyperlink" Target="https://sei.ifmg.edu.br/sei/controlador.php?acao=arvore_visualizar&amp;acao_origem=procedimento_visualizar&amp;id_procedimento=643300&amp;infra_sistema=100000100&amp;infra_unidade_atual=110001864&amp;infra_hash=0682288d291d20c718586437aa4afe0d3dd536bda7c30320020d405878e3826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FD34"/>
  <sheetViews>
    <sheetView workbookViewId="0">
      <selection activeCell="B10" sqref="B10"/>
    </sheetView>
  </sheetViews>
  <sheetFormatPr defaultRowHeight="13.9" x14ac:dyDescent="0.25"/>
  <cols>
    <col min="1" max="1" width="5.140625" style="1" customWidth="1"/>
    <col min="2" max="2" width="50.28515625" style="1" customWidth="1"/>
    <col min="3" max="3" width="35.5703125" style="1" customWidth="1"/>
    <col min="4" max="4" width="32.7109375" style="1" customWidth="1"/>
    <col min="5" max="5" width="28" style="1" customWidth="1"/>
    <col min="6" max="6" width="19" style="2" customWidth="1"/>
    <col min="7" max="7" width="18.85546875" style="3" customWidth="1"/>
    <col min="8" max="8" width="27.28515625" style="1" customWidth="1"/>
    <col min="9" max="9" width="22.7109375" style="4" customWidth="1"/>
    <col min="10" max="10" width="18.28515625" style="4" customWidth="1"/>
    <col min="11" max="11" width="12.140625" style="1" customWidth="1"/>
    <col min="12" max="12" width="22.7109375" style="1" customWidth="1"/>
    <col min="13" max="1024" width="12.140625" style="1" customWidth="1"/>
  </cols>
  <sheetData>
    <row r="1" spans="2:10" ht="15" x14ac:dyDescent="0.25"/>
    <row r="2" spans="2:10" ht="15" x14ac:dyDescent="0.25"/>
    <row r="3" spans="2:10" ht="15.75" x14ac:dyDescent="0.25">
      <c r="B3" s="5" t="s">
        <v>0</v>
      </c>
      <c r="C3" s="6" t="s">
        <v>1</v>
      </c>
      <c r="D3" s="6" t="s">
        <v>2</v>
      </c>
      <c r="E3" s="6" t="s">
        <v>3</v>
      </c>
      <c r="F3" s="7" t="s">
        <v>4</v>
      </c>
      <c r="G3" s="8" t="s">
        <v>5</v>
      </c>
      <c r="H3" s="6" t="s">
        <v>6</v>
      </c>
      <c r="I3" s="33"/>
      <c r="J3" s="33"/>
    </row>
    <row r="4" spans="2:10" ht="15" x14ac:dyDescent="0.25">
      <c r="B4" s="9" t="s">
        <v>7</v>
      </c>
      <c r="C4" s="10"/>
      <c r="D4" s="11" t="s">
        <v>8</v>
      </c>
      <c r="E4" s="10">
        <v>14706.81</v>
      </c>
      <c r="F4" s="12"/>
      <c r="G4" s="13"/>
      <c r="H4" s="1" t="s">
        <v>9</v>
      </c>
      <c r="I4" s="14"/>
    </row>
    <row r="5" spans="2:10" ht="15" x14ac:dyDescent="0.25">
      <c r="B5" s="15" t="s">
        <v>10</v>
      </c>
      <c r="C5" s="10" t="s">
        <v>11</v>
      </c>
      <c r="D5" s="11" t="s">
        <v>12</v>
      </c>
      <c r="E5" s="10"/>
      <c r="F5" s="12"/>
      <c r="G5" s="13"/>
      <c r="H5" s="16" t="s">
        <v>13</v>
      </c>
      <c r="I5" s="14"/>
    </row>
    <row r="6" spans="2:10" ht="15" x14ac:dyDescent="0.25">
      <c r="B6" s="15" t="s">
        <v>14</v>
      </c>
      <c r="C6" s="10" t="s">
        <v>11</v>
      </c>
      <c r="D6" s="11" t="s">
        <v>15</v>
      </c>
      <c r="E6" s="10"/>
      <c r="F6" s="12"/>
      <c r="G6" s="13"/>
      <c r="H6" s="16" t="s">
        <v>16</v>
      </c>
      <c r="I6" s="14"/>
    </row>
    <row r="7" spans="2:10" ht="15" x14ac:dyDescent="0.25">
      <c r="B7" s="9" t="s">
        <v>47</v>
      </c>
      <c r="C7" s="10" t="s">
        <v>11</v>
      </c>
      <c r="D7" s="11" t="s">
        <v>48</v>
      </c>
      <c r="E7" s="10"/>
      <c r="F7" s="12"/>
      <c r="G7" s="13"/>
      <c r="H7" s="70" t="s">
        <v>49</v>
      </c>
      <c r="I7" s="14"/>
    </row>
    <row r="8" spans="2:10" ht="15" x14ac:dyDescent="0.25">
      <c r="B8" s="9"/>
      <c r="C8" s="17"/>
      <c r="D8" s="18"/>
      <c r="E8" s="10"/>
      <c r="F8" s="12"/>
      <c r="G8" s="13"/>
      <c r="H8" s="18"/>
      <c r="I8" s="14"/>
    </row>
    <row r="9" spans="2:10" ht="15" x14ac:dyDescent="0.25">
      <c r="B9" s="9"/>
      <c r="C9" s="17"/>
      <c r="D9" s="18"/>
      <c r="E9" s="10"/>
      <c r="F9" s="12"/>
      <c r="G9" s="13"/>
      <c r="H9" s="18"/>
      <c r="I9" s="14"/>
    </row>
    <row r="10" spans="2:10" ht="15" x14ac:dyDescent="0.25">
      <c r="B10" s="9"/>
      <c r="C10" s="17"/>
      <c r="D10" s="18"/>
      <c r="E10" s="10"/>
      <c r="F10" s="12"/>
      <c r="G10" s="13"/>
      <c r="H10" s="18"/>
      <c r="I10" s="14"/>
    </row>
    <row r="11" spans="2:10" ht="15" x14ac:dyDescent="0.25">
      <c r="B11" s="15"/>
      <c r="C11" s="17"/>
      <c r="D11" s="18"/>
      <c r="E11" s="10"/>
      <c r="F11" s="12"/>
      <c r="G11" s="13"/>
      <c r="H11" s="18"/>
      <c r="I11" s="14"/>
    </row>
    <row r="12" spans="2:10" ht="15" x14ac:dyDescent="0.25">
      <c r="B12" s="9"/>
      <c r="C12" s="10"/>
      <c r="D12" s="18"/>
      <c r="E12" s="10"/>
      <c r="F12" s="12"/>
      <c r="G12" s="13"/>
      <c r="H12" s="18"/>
      <c r="I12" s="14"/>
    </row>
    <row r="13" spans="2:10" ht="15" x14ac:dyDescent="0.25">
      <c r="B13" s="9"/>
      <c r="C13" s="10"/>
      <c r="D13" s="18"/>
      <c r="E13" s="10"/>
      <c r="F13" s="12"/>
      <c r="G13" s="13"/>
      <c r="H13" s="18"/>
      <c r="I13" s="14"/>
    </row>
    <row r="14" spans="2:10" ht="15" x14ac:dyDescent="0.25">
      <c r="B14" s="9"/>
      <c r="C14" s="10"/>
      <c r="D14" s="18"/>
      <c r="E14" s="10"/>
      <c r="F14" s="12"/>
      <c r="G14" s="13"/>
      <c r="H14" s="18"/>
      <c r="I14" s="14"/>
    </row>
    <row r="15" spans="2:10" ht="15" x14ac:dyDescent="0.25">
      <c r="B15" s="9"/>
      <c r="C15" s="10"/>
      <c r="D15" s="11"/>
      <c r="E15" s="10"/>
      <c r="F15" s="12"/>
      <c r="G15" s="13"/>
      <c r="H15" s="11"/>
      <c r="I15" s="14"/>
    </row>
    <row r="16" spans="2:10" ht="15" x14ac:dyDescent="0.25">
      <c r="B16" s="9"/>
      <c r="C16" s="10"/>
      <c r="D16" s="11"/>
      <c r="E16" s="10"/>
      <c r="F16" s="12"/>
      <c r="G16" s="13"/>
      <c r="H16" s="19"/>
      <c r="I16" s="14"/>
    </row>
    <row r="17" spans="2:10" ht="15" x14ac:dyDescent="0.25">
      <c r="B17" s="9"/>
      <c r="C17" s="10"/>
      <c r="D17" s="11"/>
      <c r="E17" s="10"/>
      <c r="F17" s="12"/>
      <c r="G17" s="13"/>
      <c r="H17" s="11"/>
      <c r="I17" s="14"/>
    </row>
    <row r="18" spans="2:10" ht="15" x14ac:dyDescent="0.25">
      <c r="B18" s="9"/>
      <c r="C18" s="10"/>
      <c r="D18" s="18"/>
      <c r="E18" s="10"/>
      <c r="F18" s="12"/>
      <c r="G18" s="13"/>
      <c r="H18" s="18"/>
      <c r="I18" s="14"/>
    </row>
    <row r="19" spans="2:10" ht="15" x14ac:dyDescent="0.25">
      <c r="B19" s="9"/>
      <c r="C19" s="10"/>
      <c r="D19" s="18"/>
      <c r="E19" s="10"/>
      <c r="F19" s="12"/>
      <c r="G19" s="13"/>
      <c r="H19" s="18"/>
      <c r="I19" s="14"/>
    </row>
    <row r="20" spans="2:10" ht="15" x14ac:dyDescent="0.25">
      <c r="B20" s="9"/>
      <c r="C20" s="10"/>
      <c r="D20" s="18"/>
      <c r="E20" s="10"/>
      <c r="F20" s="12"/>
      <c r="G20" s="13"/>
      <c r="H20" s="18"/>
      <c r="I20" s="14"/>
      <c r="J20" s="20"/>
    </row>
    <row r="21" spans="2:10" ht="15" x14ac:dyDescent="0.25">
      <c r="B21" s="9"/>
      <c r="C21" s="10"/>
      <c r="D21" s="18"/>
      <c r="E21" s="10"/>
      <c r="F21" s="12"/>
      <c r="G21" s="13"/>
      <c r="H21" s="18"/>
      <c r="I21" s="14"/>
      <c r="J21" s="20"/>
    </row>
    <row r="22" spans="2:10" ht="15" x14ac:dyDescent="0.25">
      <c r="B22" s="9"/>
      <c r="C22" s="10"/>
      <c r="D22" s="18"/>
      <c r="E22" s="10"/>
      <c r="F22" s="12"/>
      <c r="G22" s="13"/>
      <c r="H22" s="18"/>
      <c r="I22" s="14"/>
      <c r="J22" s="20"/>
    </row>
    <row r="23" spans="2:10" ht="15" x14ac:dyDescent="0.25">
      <c r="B23" s="9"/>
      <c r="C23" s="10"/>
      <c r="D23" s="18"/>
      <c r="E23" s="10"/>
      <c r="F23" s="12"/>
      <c r="G23" s="13"/>
      <c r="H23" s="18"/>
      <c r="I23" s="14"/>
      <c r="J23" s="20"/>
    </row>
    <row r="24" spans="2:10" ht="15" x14ac:dyDescent="0.25">
      <c r="B24" s="9"/>
      <c r="C24" s="10"/>
      <c r="D24" s="18"/>
      <c r="E24" s="10"/>
      <c r="F24" s="12"/>
      <c r="G24" s="13"/>
      <c r="H24" s="18"/>
      <c r="I24" s="14"/>
      <c r="J24" s="20"/>
    </row>
    <row r="25" spans="2:10" ht="15" x14ac:dyDescent="0.25">
      <c r="B25" s="9"/>
      <c r="C25" s="10"/>
      <c r="D25" s="18"/>
      <c r="E25" s="10"/>
      <c r="F25" s="12"/>
      <c r="G25" s="13"/>
      <c r="H25" s="18"/>
      <c r="I25" s="14"/>
      <c r="J25" s="20"/>
    </row>
    <row r="26" spans="2:10" ht="15" x14ac:dyDescent="0.25">
      <c r="B26" s="9"/>
      <c r="C26" s="10"/>
      <c r="D26" s="18"/>
      <c r="E26" s="10"/>
      <c r="F26" s="12"/>
      <c r="G26" s="13"/>
      <c r="H26" s="18"/>
      <c r="I26" s="14"/>
      <c r="J26" s="20"/>
    </row>
    <row r="27" spans="2:10" ht="15" x14ac:dyDescent="0.25">
      <c r="B27" s="21"/>
      <c r="C27" s="17"/>
      <c r="D27" s="18"/>
      <c r="E27" s="10"/>
      <c r="F27" s="12"/>
      <c r="G27" s="13"/>
      <c r="H27" s="18"/>
      <c r="I27" s="14"/>
      <c r="J27" s="20"/>
    </row>
    <row r="28" spans="2:10" ht="15" x14ac:dyDescent="0.25">
      <c r="B28" s="34" t="s">
        <v>17</v>
      </c>
      <c r="C28" s="34"/>
      <c r="D28" s="34"/>
      <c r="E28" s="22">
        <f>SUM(E4:E27)</f>
        <v>14706.81</v>
      </c>
      <c r="F28" s="23">
        <f>SUM(F4:F27)</f>
        <v>0</v>
      </c>
      <c r="G28" s="24">
        <f>SUM(G4:G27)</f>
        <v>0</v>
      </c>
      <c r="H28" s="25"/>
      <c r="I28" s="26"/>
    </row>
    <row r="29" spans="2:10" ht="15" x14ac:dyDescent="0.25">
      <c r="C29" s="14"/>
      <c r="E29" s="14"/>
      <c r="F29" s="27"/>
      <c r="G29" s="28"/>
    </row>
    <row r="30" spans="2:10" ht="15" x14ac:dyDescent="0.25">
      <c r="E30" s="14"/>
      <c r="F30" s="29"/>
    </row>
    <row r="31" spans="2:10" ht="15" x14ac:dyDescent="0.25">
      <c r="E31" s="30"/>
      <c r="F31" s="29"/>
      <c r="I31" s="26"/>
    </row>
    <row r="32" spans="2:10" ht="15" x14ac:dyDescent="0.25">
      <c r="F32" s="29"/>
    </row>
    <row r="33" spans="5:6" ht="15" x14ac:dyDescent="0.25">
      <c r="E33" s="31"/>
      <c r="F33" s="29"/>
    </row>
    <row r="34" spans="5:6" ht="15" x14ac:dyDescent="0.25">
      <c r="F34" s="29"/>
    </row>
  </sheetData>
  <mergeCells count="2">
    <mergeCell ref="I3:J3"/>
    <mergeCell ref="B28:D28"/>
  </mergeCells>
  <hyperlinks>
    <hyperlink ref="H5" r:id="rId1"/>
    <hyperlink ref="H7" r:id="rId2" display="https://sei.ifmg.edu.br/sei/controlador.php?acao=arvore_visualizar&amp;acao_origem=procedimento_visualizar&amp;id_procedimento=1253355&amp;infra_sistema=100000100&amp;infra_unidade_atual=110001864&amp;infra_hash=58c1a32d3b2f26c447ef0450f0836ff998471e64e6bef2ce4eb1dc7466350113"/>
  </hyperlinks>
  <pageMargins left="0.51181102362204722" right="0.51181102362204722" top="1.1811023622047245" bottom="1.1811023622047245" header="0.78740157480314954" footer="0.78740157480314954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0"/>
  <sheetViews>
    <sheetView workbookViewId="0">
      <selection activeCell="B15" sqref="B15"/>
    </sheetView>
  </sheetViews>
  <sheetFormatPr defaultRowHeight="13.9" x14ac:dyDescent="0.25"/>
  <cols>
    <col min="1" max="1" width="3.28515625" customWidth="1"/>
    <col min="2" max="2" width="11.42578125" customWidth="1"/>
    <col min="3" max="3" width="40.7109375" customWidth="1"/>
    <col min="4" max="4" width="28.5703125" customWidth="1"/>
    <col min="5" max="5" width="35.85546875" customWidth="1"/>
    <col min="6" max="7" width="22.7109375" customWidth="1"/>
    <col min="8" max="8" width="28.7109375" customWidth="1"/>
    <col min="9" max="9" width="22.7109375" customWidth="1"/>
    <col min="10" max="10" width="25.28515625" style="35" customWidth="1"/>
    <col min="11" max="12" width="29.5703125" customWidth="1"/>
    <col min="13" max="64" width="11.42578125" customWidth="1"/>
  </cols>
  <sheetData>
    <row r="2" spans="2:9" ht="15" x14ac:dyDescent="0.25">
      <c r="B2" s="45" t="str">
        <f>'Resumo do Contrato'!B3</f>
        <v>CONTRATO 29/2019/RER/ARR</v>
      </c>
      <c r="C2" s="45"/>
      <c r="D2" s="45"/>
      <c r="E2" s="45"/>
      <c r="F2" s="45"/>
      <c r="G2" s="45"/>
      <c r="H2" s="45"/>
      <c r="I2" s="45"/>
    </row>
    <row r="3" spans="2:9" ht="15" x14ac:dyDescent="0.25">
      <c r="B3" s="36" t="s">
        <v>18</v>
      </c>
      <c r="C3" s="36" t="s">
        <v>19</v>
      </c>
      <c r="D3" s="36" t="s">
        <v>20</v>
      </c>
      <c r="E3" s="36" t="s">
        <v>21</v>
      </c>
      <c r="F3" s="36" t="s">
        <v>22</v>
      </c>
      <c r="G3" s="36" t="s">
        <v>23</v>
      </c>
      <c r="H3" s="36" t="s">
        <v>24</v>
      </c>
      <c r="I3" s="36" t="s">
        <v>25</v>
      </c>
    </row>
    <row r="4" spans="2:9" ht="15" x14ac:dyDescent="0.25">
      <c r="B4" s="37">
        <v>16</v>
      </c>
      <c r="C4" s="37" t="s">
        <v>26</v>
      </c>
      <c r="D4" s="38">
        <v>117.67</v>
      </c>
      <c r="E4" s="37">
        <v>40</v>
      </c>
      <c r="F4" s="38">
        <f>E4*D4</f>
        <v>4706.8</v>
      </c>
      <c r="G4" s="39">
        <v>6.6600000000000006E-2</v>
      </c>
      <c r="H4" s="40">
        <f>D4*0.9334</f>
        <v>109.833178</v>
      </c>
      <c r="I4" s="40">
        <f>E4*H4</f>
        <v>4393.3271199999999</v>
      </c>
    </row>
    <row r="5" spans="2:9" ht="15" x14ac:dyDescent="0.25">
      <c r="B5" s="37">
        <v>17</v>
      </c>
      <c r="C5" s="37" t="s">
        <v>27</v>
      </c>
      <c r="D5" s="46" t="s">
        <v>28</v>
      </c>
      <c r="E5" s="46"/>
      <c r="F5" s="37">
        <v>10000</v>
      </c>
      <c r="G5" s="39">
        <v>7.51E-2</v>
      </c>
      <c r="H5" s="42" t="s">
        <v>28</v>
      </c>
      <c r="I5" s="40">
        <f>F5*0.9249</f>
        <v>9249</v>
      </c>
    </row>
    <row r="6" spans="2:9" ht="15" x14ac:dyDescent="0.25">
      <c r="B6" s="37">
        <v>18</v>
      </c>
      <c r="C6" s="37" t="s">
        <v>29</v>
      </c>
      <c r="D6" s="46" t="s">
        <v>28</v>
      </c>
      <c r="E6" s="46"/>
      <c r="F6" s="37">
        <v>0.01</v>
      </c>
      <c r="G6" s="41" t="s">
        <v>28</v>
      </c>
      <c r="H6" s="42" t="s">
        <v>28</v>
      </c>
      <c r="I6" s="40"/>
    </row>
    <row r="7" spans="2:9" ht="15" x14ac:dyDescent="0.25">
      <c r="B7" s="47" t="s">
        <v>30</v>
      </c>
      <c r="C7" s="47"/>
      <c r="D7" s="47"/>
      <c r="E7" s="47"/>
      <c r="F7" s="43">
        <f>SUM(F4:F6)</f>
        <v>14706.81</v>
      </c>
      <c r="G7" s="48" t="s">
        <v>31</v>
      </c>
      <c r="H7" s="48"/>
      <c r="I7" s="44">
        <f>SUM(I4:I6)</f>
        <v>13642.32712</v>
      </c>
    </row>
    <row r="10" spans="2:9" ht="15" x14ac:dyDescent="0.25">
      <c r="I10" s="35"/>
    </row>
  </sheetData>
  <mergeCells count="5">
    <mergeCell ref="B2:I2"/>
    <mergeCell ref="D5:E5"/>
    <mergeCell ref="D6:E6"/>
    <mergeCell ref="B7:E7"/>
    <mergeCell ref="G7:H7"/>
  </mergeCells>
  <pageMargins left="0.51181102362204722" right="0.51181102362204722" top="1.1811023622047245" bottom="1.1811023622047245" header="0.78740157480314954" footer="0.78740157480314954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FD26"/>
  <sheetViews>
    <sheetView tabSelected="1" workbookViewId="0">
      <selection activeCell="E17" sqref="E17"/>
    </sheetView>
  </sheetViews>
  <sheetFormatPr defaultRowHeight="13.9" x14ac:dyDescent="0.25"/>
  <cols>
    <col min="1" max="1" width="5.5703125" style="32" customWidth="1"/>
    <col min="2" max="2" width="15.28515625" style="32" customWidth="1"/>
    <col min="3" max="3" width="23.85546875" style="32" customWidth="1"/>
    <col min="4" max="4" width="25.5703125" style="32" customWidth="1"/>
    <col min="5" max="5" width="18.42578125" style="32" customWidth="1"/>
    <col min="6" max="7" width="20.42578125" style="32" customWidth="1"/>
    <col min="8" max="8" width="21.28515625" style="32" customWidth="1"/>
    <col min="9" max="9" width="22.28515625" style="14" customWidth="1"/>
    <col min="10" max="10" width="15.7109375" style="32" customWidth="1"/>
    <col min="11" max="12" width="18.5703125" style="32" customWidth="1"/>
    <col min="13" max="13" width="17.85546875" style="32" customWidth="1"/>
    <col min="14" max="14" width="18.42578125" style="32" customWidth="1"/>
    <col min="15" max="15" width="15.7109375" style="32" customWidth="1"/>
    <col min="16" max="17" width="18.5703125" style="32" customWidth="1"/>
    <col min="18" max="18" width="17.85546875" style="32" customWidth="1"/>
    <col min="19" max="19" width="18.42578125" style="32" customWidth="1"/>
    <col min="20" max="1024" width="12.140625" style="32" customWidth="1"/>
  </cols>
  <sheetData>
    <row r="1" spans="2:19" ht="15" x14ac:dyDescent="0.25">
      <c r="I1" s="49"/>
    </row>
    <row r="2" spans="2:19" ht="15" x14ac:dyDescent="0.25">
      <c r="I2" s="49"/>
    </row>
    <row r="3" spans="2:19" s="50" customFormat="1" ht="15" x14ac:dyDescent="0.25"/>
    <row r="4" spans="2:19" s="50" customFormat="1" ht="15" x14ac:dyDescent="0.25"/>
    <row r="5" spans="2:19" s="50" customFormat="1" ht="15" customHeight="1" x14ac:dyDescent="0.25">
      <c r="B5" s="71" t="str">
        <f>'Resumo do Contrato'!B3</f>
        <v>CONTRATO 29/2019/RER/ARR</v>
      </c>
      <c r="C5" s="71"/>
      <c r="D5" s="71"/>
      <c r="E5" s="74" t="s">
        <v>32</v>
      </c>
      <c r="F5" s="74"/>
      <c r="G5" s="74"/>
      <c r="H5" s="74"/>
      <c r="I5" s="68" t="s">
        <v>33</v>
      </c>
      <c r="J5" s="74" t="s">
        <v>34</v>
      </c>
      <c r="K5" s="74"/>
      <c r="L5" s="74"/>
      <c r="M5" s="74"/>
      <c r="N5" s="68" t="s">
        <v>33</v>
      </c>
      <c r="O5" s="74" t="s">
        <v>51</v>
      </c>
      <c r="P5" s="74"/>
      <c r="Q5" s="74"/>
      <c r="R5" s="74"/>
      <c r="S5" s="68" t="s">
        <v>33</v>
      </c>
    </row>
    <row r="6" spans="2:19" s="50" customFormat="1" ht="15" x14ac:dyDescent="0.25">
      <c r="B6" s="72" t="str">
        <f>'Resumo do Contrato'!D4</f>
        <v>20/05/2019 a 19/05/2020</v>
      </c>
      <c r="C6" s="72"/>
      <c r="D6" s="72"/>
      <c r="E6" s="74" t="s">
        <v>12</v>
      </c>
      <c r="F6" s="74"/>
      <c r="G6" s="74"/>
      <c r="H6" s="74"/>
      <c r="I6" s="68"/>
      <c r="J6" s="74" t="s">
        <v>15</v>
      </c>
      <c r="K6" s="74"/>
      <c r="L6" s="74"/>
      <c r="M6" s="74"/>
      <c r="N6" s="68"/>
      <c r="O6" s="74" t="s">
        <v>48</v>
      </c>
      <c r="P6" s="74"/>
      <c r="Q6" s="74"/>
      <c r="R6" s="74"/>
      <c r="S6" s="68"/>
    </row>
    <row r="7" spans="2:19" s="50" customFormat="1" ht="15" x14ac:dyDescent="0.25">
      <c r="B7" s="73"/>
      <c r="C7" s="73"/>
      <c r="D7" s="73"/>
      <c r="E7" s="75"/>
      <c r="F7" s="75"/>
      <c r="G7" s="75"/>
      <c r="H7" s="75"/>
      <c r="I7" s="68"/>
      <c r="J7" s="75"/>
      <c r="K7" s="75"/>
      <c r="L7" s="75"/>
      <c r="M7" s="75"/>
      <c r="N7" s="68"/>
      <c r="O7" s="75"/>
      <c r="P7" s="75"/>
      <c r="Q7" s="75"/>
      <c r="R7" s="75"/>
      <c r="S7" s="68"/>
    </row>
    <row r="8" spans="2:19" s="51" customFormat="1" ht="30" customHeight="1" x14ac:dyDescent="0.25">
      <c r="B8" s="33"/>
      <c r="C8" s="52" t="s">
        <v>35</v>
      </c>
      <c r="D8" s="52" t="s">
        <v>3</v>
      </c>
      <c r="E8" s="52" t="s">
        <v>36</v>
      </c>
      <c r="F8" s="52" t="s">
        <v>37</v>
      </c>
      <c r="G8" s="52" t="s">
        <v>38</v>
      </c>
      <c r="H8" s="53" t="s">
        <v>39</v>
      </c>
      <c r="I8" s="68"/>
      <c r="J8" s="52" t="s">
        <v>36</v>
      </c>
      <c r="K8" s="52" t="s">
        <v>37</v>
      </c>
      <c r="L8" s="52" t="s">
        <v>38</v>
      </c>
      <c r="M8" s="53" t="s">
        <v>39</v>
      </c>
      <c r="N8" s="68"/>
      <c r="O8" s="52" t="s">
        <v>36</v>
      </c>
      <c r="P8" s="52" t="s">
        <v>37</v>
      </c>
      <c r="Q8" s="52" t="s">
        <v>38</v>
      </c>
      <c r="R8" s="53" t="s">
        <v>39</v>
      </c>
      <c r="S8" s="68"/>
    </row>
    <row r="9" spans="2:19" s="50" customFormat="1" ht="15" x14ac:dyDescent="0.25">
      <c r="B9" s="33"/>
      <c r="C9" s="54"/>
      <c r="D9" s="55">
        <v>14706.81</v>
      </c>
      <c r="E9" s="55"/>
      <c r="F9" s="55">
        <v>14706.81</v>
      </c>
      <c r="G9" s="55">
        <f>F9-D9</f>
        <v>0</v>
      </c>
      <c r="H9" s="56">
        <v>14706.81</v>
      </c>
      <c r="I9" s="57">
        <f>H9+D9</f>
        <v>29413.62</v>
      </c>
      <c r="J9" s="55"/>
      <c r="K9" s="55">
        <v>14706.81</v>
      </c>
      <c r="L9" s="55">
        <f>K9-F9</f>
        <v>0</v>
      </c>
      <c r="M9" s="56">
        <v>14706.81</v>
      </c>
      <c r="N9" s="57">
        <f>M9+I9</f>
        <v>44120.43</v>
      </c>
      <c r="O9" s="55"/>
      <c r="P9" s="55">
        <v>14706.81</v>
      </c>
      <c r="Q9" s="55">
        <f>P9-K9</f>
        <v>0</v>
      </c>
      <c r="R9" s="56">
        <v>14706.81</v>
      </c>
      <c r="S9" s="57">
        <f>R9+N9</f>
        <v>58827.24</v>
      </c>
    </row>
    <row r="10" spans="2:19" s="50" customFormat="1" ht="15" x14ac:dyDescent="0.25">
      <c r="B10" s="69" t="s">
        <v>40</v>
      </c>
      <c r="C10" s="69"/>
      <c r="D10" s="59"/>
      <c r="E10" s="69" t="s">
        <v>40</v>
      </c>
      <c r="F10" s="69"/>
      <c r="G10" s="58"/>
      <c r="H10" s="60"/>
      <c r="I10" s="60"/>
      <c r="J10" s="69" t="s">
        <v>40</v>
      </c>
      <c r="K10" s="69"/>
      <c r="L10" s="58"/>
      <c r="M10" s="60"/>
      <c r="N10" s="60"/>
      <c r="O10" s="69" t="s">
        <v>40</v>
      </c>
      <c r="P10" s="69"/>
      <c r="Q10" s="58"/>
      <c r="R10" s="60"/>
      <c r="S10" s="60"/>
    </row>
    <row r="11" spans="2:19" s="14" customFormat="1" ht="15" x14ac:dyDescent="0.25">
      <c r="B11" s="61" t="s">
        <v>41</v>
      </c>
      <c r="C11" s="62" t="s">
        <v>42</v>
      </c>
      <c r="D11" s="63"/>
      <c r="E11" s="61" t="s">
        <v>41</v>
      </c>
      <c r="F11" s="62" t="s">
        <v>43</v>
      </c>
      <c r="G11" s="62" t="s">
        <v>42</v>
      </c>
      <c r="H11" s="64"/>
      <c r="I11" s="60"/>
      <c r="J11" s="61" t="s">
        <v>41</v>
      </c>
      <c r="K11" s="62" t="s">
        <v>43</v>
      </c>
      <c r="L11" s="62" t="s">
        <v>42</v>
      </c>
      <c r="M11" s="64"/>
      <c r="N11" s="60"/>
      <c r="O11" s="61" t="s">
        <v>41</v>
      </c>
      <c r="P11" s="62" t="s">
        <v>43</v>
      </c>
      <c r="Q11" s="62" t="s">
        <v>42</v>
      </c>
      <c r="R11" s="64"/>
      <c r="S11" s="60"/>
    </row>
    <row r="12" spans="2:19" s="50" customFormat="1" ht="15" x14ac:dyDescent="0.25">
      <c r="B12" s="65" t="s">
        <v>44</v>
      </c>
      <c r="C12" s="55">
        <v>14706.81</v>
      </c>
      <c r="E12" s="65" t="s">
        <v>45</v>
      </c>
      <c r="F12" s="40">
        <f>(G9/365)*217</f>
        <v>0</v>
      </c>
      <c r="G12" s="40">
        <v>14706.81</v>
      </c>
      <c r="H12" s="66"/>
      <c r="I12" s="60"/>
      <c r="J12" s="65" t="s">
        <v>46</v>
      </c>
      <c r="K12" s="40">
        <f>(L9/365)*217</f>
        <v>0</v>
      </c>
      <c r="L12" s="40">
        <v>14706.81</v>
      </c>
      <c r="M12" s="66"/>
      <c r="N12" s="60"/>
      <c r="O12" s="65" t="s">
        <v>50</v>
      </c>
      <c r="P12" s="40">
        <f>(Q9/365)*217</f>
        <v>0</v>
      </c>
      <c r="Q12" s="40">
        <v>14706.81</v>
      </c>
      <c r="R12" s="66"/>
      <c r="S12" s="60"/>
    </row>
    <row r="13" spans="2:19" s="50" customFormat="1" ht="15" x14ac:dyDescent="0.25">
      <c r="B13" s="65"/>
      <c r="C13" s="55"/>
      <c r="E13" s="65"/>
      <c r="F13" s="40"/>
      <c r="G13" s="40"/>
      <c r="H13" s="67"/>
      <c r="I13" s="60"/>
      <c r="J13" s="65"/>
      <c r="K13" s="40"/>
      <c r="L13" s="40"/>
      <c r="M13" s="67"/>
      <c r="N13" s="60"/>
      <c r="O13" s="65"/>
      <c r="P13" s="40"/>
      <c r="Q13" s="40"/>
      <c r="R13" s="67"/>
      <c r="S13" s="60"/>
    </row>
    <row r="14" spans="2:19" s="50" customFormat="1" ht="15" x14ac:dyDescent="0.25">
      <c r="B14" s="65"/>
      <c r="C14" s="55"/>
      <c r="E14" s="65"/>
      <c r="F14" s="40"/>
      <c r="G14" s="40"/>
      <c r="H14" s="67"/>
      <c r="I14" s="60"/>
      <c r="J14" s="65"/>
      <c r="K14" s="40"/>
      <c r="L14" s="40"/>
      <c r="M14" s="67"/>
      <c r="N14" s="60"/>
      <c r="O14" s="65"/>
      <c r="P14" s="40"/>
      <c r="Q14" s="40"/>
      <c r="R14" s="67"/>
      <c r="S14" s="60"/>
    </row>
    <row r="15" spans="2:19" s="50" customFormat="1" ht="15" x14ac:dyDescent="0.25">
      <c r="B15" s="65"/>
      <c r="C15" s="55"/>
      <c r="E15" s="65"/>
      <c r="F15" s="40"/>
      <c r="G15" s="40"/>
      <c r="H15" s="66"/>
      <c r="I15" s="60"/>
      <c r="J15" s="65"/>
      <c r="K15" s="40"/>
      <c r="L15" s="40"/>
      <c r="M15" s="66"/>
      <c r="N15" s="60"/>
      <c r="O15" s="65"/>
      <c r="P15" s="40"/>
      <c r="Q15" s="40"/>
      <c r="R15" s="66"/>
      <c r="S15" s="60"/>
    </row>
    <row r="16" spans="2:19" s="50" customFormat="1" ht="15" x14ac:dyDescent="0.25">
      <c r="B16" s="65"/>
      <c r="C16" s="55"/>
      <c r="E16" s="65"/>
      <c r="F16" s="40"/>
      <c r="G16" s="40"/>
      <c r="H16" s="66"/>
      <c r="I16" s="60"/>
      <c r="J16" s="65"/>
      <c r="K16" s="40"/>
      <c r="L16" s="40"/>
      <c r="M16" s="66"/>
      <c r="N16" s="60"/>
      <c r="O16" s="65"/>
      <c r="P16" s="40"/>
      <c r="Q16" s="40"/>
      <c r="R16" s="66"/>
      <c r="S16" s="60"/>
    </row>
    <row r="17" spans="2:19" s="50" customFormat="1" ht="15" x14ac:dyDescent="0.25">
      <c r="B17" s="65"/>
      <c r="C17" s="55"/>
      <c r="E17" s="65"/>
      <c r="F17" s="40"/>
      <c r="G17" s="40"/>
      <c r="H17" s="66"/>
      <c r="I17" s="60"/>
      <c r="J17" s="65"/>
      <c r="K17" s="40"/>
      <c r="L17" s="40"/>
      <c r="M17" s="66"/>
      <c r="N17" s="60"/>
      <c r="O17" s="65"/>
      <c r="P17" s="40"/>
      <c r="Q17" s="40"/>
      <c r="R17" s="66"/>
      <c r="S17" s="60"/>
    </row>
    <row r="18" spans="2:19" s="50" customFormat="1" ht="15" x14ac:dyDescent="0.25">
      <c r="B18" s="65"/>
      <c r="C18" s="55"/>
      <c r="E18" s="65"/>
      <c r="F18" s="40"/>
      <c r="G18" s="40"/>
      <c r="H18" s="66"/>
      <c r="I18" s="60"/>
      <c r="J18" s="65"/>
      <c r="K18" s="40"/>
      <c r="L18" s="40"/>
      <c r="M18" s="66"/>
      <c r="N18" s="60"/>
      <c r="O18" s="65"/>
      <c r="P18" s="40"/>
      <c r="Q18" s="40"/>
      <c r="R18" s="66"/>
      <c r="S18" s="60"/>
    </row>
    <row r="19" spans="2:19" s="50" customFormat="1" ht="15" x14ac:dyDescent="0.25">
      <c r="B19" s="65"/>
      <c r="C19" s="55"/>
      <c r="E19" s="65"/>
      <c r="F19" s="40"/>
      <c r="G19" s="40"/>
      <c r="H19" s="66"/>
      <c r="I19" s="60"/>
      <c r="J19" s="65"/>
      <c r="K19" s="40"/>
      <c r="L19" s="40"/>
      <c r="M19" s="66"/>
      <c r="N19" s="60"/>
      <c r="O19" s="65"/>
      <c r="P19" s="40"/>
      <c r="Q19" s="40"/>
      <c r="R19" s="66"/>
      <c r="S19" s="60"/>
    </row>
    <row r="20" spans="2:19" s="50" customFormat="1" ht="15" x14ac:dyDescent="0.25">
      <c r="B20" s="65"/>
      <c r="C20" s="55"/>
      <c r="E20" s="65"/>
      <c r="F20" s="40"/>
      <c r="G20" s="40"/>
      <c r="H20" s="66"/>
      <c r="I20" s="60"/>
      <c r="J20" s="65"/>
      <c r="K20" s="40"/>
      <c r="L20" s="40"/>
      <c r="M20" s="66"/>
      <c r="N20" s="60"/>
      <c r="O20" s="65"/>
      <c r="P20" s="40"/>
      <c r="Q20" s="40"/>
      <c r="R20" s="66"/>
      <c r="S20" s="60"/>
    </row>
    <row r="21" spans="2:19" s="50" customFormat="1" ht="15" x14ac:dyDescent="0.25">
      <c r="B21" s="65"/>
      <c r="C21" s="55"/>
      <c r="E21" s="65"/>
      <c r="F21" s="40"/>
      <c r="G21" s="40"/>
      <c r="H21" s="66"/>
      <c r="I21" s="60"/>
      <c r="J21" s="65"/>
      <c r="K21" s="40"/>
      <c r="L21" s="40"/>
      <c r="M21" s="66"/>
      <c r="N21" s="60"/>
      <c r="O21" s="65"/>
      <c r="P21" s="40"/>
      <c r="Q21" s="40"/>
      <c r="R21" s="66"/>
      <c r="S21" s="60"/>
    </row>
    <row r="22" spans="2:19" s="50" customFormat="1" ht="15" x14ac:dyDescent="0.25">
      <c r="B22" s="65"/>
      <c r="C22" s="55"/>
      <c r="E22" s="65"/>
      <c r="F22" s="40"/>
      <c r="G22" s="40"/>
      <c r="H22" s="66"/>
      <c r="I22" s="60"/>
      <c r="J22" s="65"/>
      <c r="K22" s="40"/>
      <c r="L22" s="40"/>
      <c r="M22" s="66"/>
      <c r="N22" s="60"/>
      <c r="O22" s="65"/>
      <c r="P22" s="40"/>
      <c r="Q22" s="40"/>
      <c r="R22" s="66"/>
      <c r="S22" s="60"/>
    </row>
    <row r="23" spans="2:19" s="50" customFormat="1" ht="15" x14ac:dyDescent="0.25">
      <c r="B23" s="65"/>
      <c r="C23" s="55"/>
      <c r="E23" s="65"/>
      <c r="F23" s="40"/>
      <c r="G23" s="40"/>
      <c r="H23" s="66"/>
      <c r="I23" s="60"/>
      <c r="J23" s="65"/>
      <c r="K23" s="40"/>
      <c r="L23" s="40"/>
      <c r="M23" s="66"/>
      <c r="N23" s="60"/>
      <c r="O23" s="65"/>
      <c r="P23" s="40"/>
      <c r="Q23" s="40"/>
      <c r="R23" s="66"/>
      <c r="S23" s="60"/>
    </row>
    <row r="24" spans="2:19" s="50" customFormat="1" ht="15" x14ac:dyDescent="0.25">
      <c r="I24" s="60"/>
    </row>
    <row r="25" spans="2:19" ht="15" x14ac:dyDescent="0.25">
      <c r="I25" s="60"/>
    </row>
    <row r="26" spans="2:19" ht="15" x14ac:dyDescent="0.25">
      <c r="I26" s="60"/>
    </row>
  </sheetData>
  <mergeCells count="20">
    <mergeCell ref="S5:S8"/>
    <mergeCell ref="O6:R6"/>
    <mergeCell ref="O7:R7"/>
    <mergeCell ref="O10:P10"/>
    <mergeCell ref="J7:M7"/>
    <mergeCell ref="B8:B9"/>
    <mergeCell ref="B10:C10"/>
    <mergeCell ref="E10:F10"/>
    <mergeCell ref="J10:K10"/>
    <mergeCell ref="O5:R5"/>
    <mergeCell ref="B5:D5"/>
    <mergeCell ref="E5:H5"/>
    <mergeCell ref="I5:I8"/>
    <mergeCell ref="J5:M5"/>
    <mergeCell ref="N5:N8"/>
    <mergeCell ref="B6:D6"/>
    <mergeCell ref="E6:H6"/>
    <mergeCell ref="J6:M6"/>
    <mergeCell ref="B7:D7"/>
    <mergeCell ref="E7:H7"/>
  </mergeCells>
  <pageMargins left="0.51181102362204722" right="0.51181102362204722" top="1.1811023622047245" bottom="1.1811023622047245" header="0.78740157480314954" footer="0.78740157480314954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</TotalTime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BRUNO HENRIQUE DOMINGOS RAMOS</cp:lastModifiedBy>
  <cp:revision>2</cp:revision>
  <dcterms:created xsi:type="dcterms:W3CDTF">2018-03-05T11:36:05Z</dcterms:created>
  <dcterms:modified xsi:type="dcterms:W3CDTF">2022-03-24T15:56:39Z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