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.ramos\Desktop\CRONOGRAMAS\REITORIA\"/>
    </mc:Choice>
  </mc:AlternateContent>
  <bookViews>
    <workbookView xWindow="0" yWindow="0" windowWidth="21600" windowHeight="9000" activeTab="1"/>
  </bookViews>
  <sheets>
    <sheet name="Resumo do Contrato" sheetId="2" r:id="rId1"/>
    <sheet name="Cronograma" sheetId="4" r:id="rId2"/>
  </sheets>
  <calcPr calcId="162913"/>
</workbook>
</file>

<file path=xl/calcChain.xml><?xml version="1.0" encoding="utf-8"?>
<calcChain xmlns="http://schemas.openxmlformats.org/spreadsheetml/2006/main">
  <c r="L7" i="4" l="1"/>
  <c r="M7" i="4"/>
  <c r="L19" i="4"/>
  <c r="L21" i="4"/>
  <c r="L20" i="4"/>
  <c r="L18" i="4"/>
  <c r="L17" i="4"/>
  <c r="L16" i="4"/>
  <c r="L15" i="4"/>
  <c r="K22" i="4"/>
  <c r="N7" i="4" s="1"/>
  <c r="L22" i="4"/>
  <c r="J7" i="4"/>
  <c r="I7" i="4"/>
  <c r="H7" i="4"/>
  <c r="G7" i="4"/>
  <c r="C22" i="4"/>
  <c r="G22" i="4" l="1"/>
  <c r="L12" i="4"/>
  <c r="L13" i="4"/>
  <c r="L14" i="4"/>
  <c r="K10" i="4"/>
  <c r="L10" i="4"/>
  <c r="L11" i="4"/>
  <c r="J25" i="4"/>
  <c r="E20" i="2"/>
  <c r="F4" i="2"/>
  <c r="F5" i="2" l="1"/>
  <c r="F6" i="2"/>
  <c r="F20" i="2" s="1"/>
  <c r="F7" i="2"/>
  <c r="F8" i="2"/>
  <c r="F9" i="2"/>
  <c r="F10" i="2"/>
  <c r="F11" i="2"/>
  <c r="F12" i="2"/>
  <c r="F13" i="2"/>
  <c r="F14" i="2" l="1"/>
  <c r="F15" i="2"/>
  <c r="F16" i="2"/>
  <c r="F17" i="2"/>
  <c r="F18" i="2"/>
  <c r="F19" i="2"/>
  <c r="B3" i="4" l="1"/>
  <c r="E25" i="4" l="1"/>
  <c r="C7" i="4" l="1"/>
  <c r="B4" i="4"/>
  <c r="H20" i="2" l="1"/>
  <c r="G20" i="2"/>
</calcChain>
</file>

<file path=xl/sharedStrings.xml><?xml version="1.0" encoding="utf-8"?>
<sst xmlns="http://schemas.openxmlformats.org/spreadsheetml/2006/main" count="86" uniqueCount="51">
  <si>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</si>
  <si>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</si>
  <si>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</si>
  <si>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</si>
  <si>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</si>
  <si>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</si>
  <si>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</si>
  <si>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>Valor inicial do Contrato</t>
  </si>
  <si>
    <t xml:space="preserve">Valor total do Contrato </t>
  </si>
  <si>
    <t>SEI Nº</t>
  </si>
  <si>
    <t>novo valor mensal</t>
  </si>
  <si>
    <t>novo valor anual</t>
  </si>
  <si>
    <t>Valor Acumulado</t>
  </si>
  <si>
    <t>Diferença</t>
  </si>
  <si>
    <t>Valor do Termo</t>
  </si>
  <si>
    <t>Valor Mensal</t>
  </si>
  <si>
    <t>Cronograma das parcelas</t>
  </si>
  <si>
    <t>Parcela nº</t>
  </si>
  <si>
    <t>Valor Parcela</t>
  </si>
  <si>
    <t>1º</t>
  </si>
  <si>
    <t>Valor Anual</t>
  </si>
  <si>
    <t>Diferença Mensal</t>
  </si>
  <si>
    <t>ultimo dia do período calculado</t>
  </si>
  <si>
    <t>entende-se do período proporcional</t>
  </si>
  <si>
    <t>d-1 do INÍCIO do período calculado</t>
  </si>
  <si>
    <t>CONTRATO 20.2020.RER</t>
  </si>
  <si>
    <t>09/12/2020 a 08/12/2021</t>
  </si>
  <si>
    <t>23208.003803/2020-47</t>
  </si>
  <si>
    <t>09/12/2021 a 08/12/2022</t>
  </si>
  <si>
    <t xml:space="preserve">
23208.003386/2021-13 </t>
  </si>
  <si>
    <t>Prorrogação</t>
  </si>
  <si>
    <t>2ª</t>
  </si>
  <si>
    <t>Aditivo 01/2021</t>
  </si>
  <si>
    <t>Aditivo 01/2021 - 18/11/2021</t>
  </si>
  <si>
    <t>Apostilamento 01/2022 - 22/03/2022</t>
  </si>
  <si>
    <t>Reajuste</t>
  </si>
  <si>
    <t>23208.000114/2022-42</t>
  </si>
  <si>
    <t>Apostilamento 01/2022</t>
  </si>
  <si>
    <t>A partir de 01/01/2022</t>
  </si>
  <si>
    <t>09/12 a 08/01</t>
  </si>
  <si>
    <t>09/01 a 08/02</t>
  </si>
  <si>
    <t>09/02 a 08/03</t>
  </si>
  <si>
    <t>09/03 a 08/04</t>
  </si>
  <si>
    <t>09/04 a 08/05</t>
  </si>
  <si>
    <t>09/05 a 08/06</t>
  </si>
  <si>
    <t>09/06 a 08/07</t>
  </si>
  <si>
    <t>09/07 a 08/08</t>
  </si>
  <si>
    <t>09/08 a 08/09</t>
  </si>
  <si>
    <t>09/09 a 08/10</t>
  </si>
  <si>
    <t>09/10 a 08/11</t>
  </si>
  <si>
    <t>09/11 a 08/12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</si>
</sst>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indexed="64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1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164" fontId="4" fillId="0" borderId="0" xfId="1" applyFont="1" applyBorder="1"/>
    <xf numFmtId="165" fontId="4" fillId="0" borderId="0" xfId="0" applyNumberFormat="1" applyFont="1" applyBorder="1"/>
    <xf numFmtId="164" fontId="4" fillId="0" borderId="0" xfId="0" applyNumberFormat="1" applyFont="1" applyBorder="1"/>
    <xf numFmtId="164" fontId="4" fillId="0" borderId="0" xfId="1" applyFont="1"/>
    <xf numFmtId="164" fontId="6" fillId="0" borderId="0" xfId="1" applyFont="1"/>
    <xf numFmtId="164" fontId="3" fillId="0" borderId="0" xfId="1" applyFont="1"/>
    <xf numFmtId="44" fontId="4" fillId="0" borderId="0" xfId="0" applyNumberFormat="1" applyFont="1" applyBorder="1"/>
    <xf numFmtId="44" fontId="4" fillId="0" borderId="0" xfId="0" applyNumberFormat="1" applyFont="1"/>
    <xf numFmtId="0" fontId="4" fillId="0" borderId="0" xfId="0" applyNumberFormat="1" applyFont="1"/>
    <xf numFmtId="10" fontId="4" fillId="0" borderId="0" xfId="2" applyNumberFormat="1" applyFont="1"/>
    <xf numFmtId="4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16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6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16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64" fontId="0" fillId="0" borderId="2" xfId="1" applyFont="1" applyBorder="1"/>
    <xf numFmtId="164" fontId="0" fillId="0" borderId="1" xfId="1" applyFont="1" applyBorder="1"/>
    <xf numFmtId="0" fontId="11" fillId="6" borderId="1" xfId="0" applyFont="1" applyFill="1" applyBorder="1" applyAlignment="1">
      <alignment horizontal="center"/>
    </xf>
    <xf numFmtId="164" fontId="2" fillId="0" borderId="1" xfId="1" applyFont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4" fontId="0" fillId="0" borderId="0" xfId="1" applyFont="1" applyBorder="1"/>
    <xf numFmtId="0" fontId="0" fillId="0" borderId="0" xfId="0" applyFill="1" applyBorder="1"/>
    <xf numFmtId="0" fontId="0" fillId="0" borderId="0" xfId="0" applyNumberFormat="1" applyFill="1" applyBorder="1"/>
    <xf numFmtId="0" fontId="2" fillId="0" borderId="0" xfId="0" applyFont="1" applyFill="1" applyBorder="1"/>
    <xf numFmtId="44" fontId="0" fillId="0" borderId="1" xfId="0" applyNumberFormat="1" applyBorder="1" applyAlignment="1">
      <alignment vertical="center"/>
    </xf>
    <xf numFmtId="0" fontId="12" fillId="0" borderId="0" xfId="0" applyFont="1" applyFill="1" applyBorder="1"/>
    <xf numFmtId="0" fontId="13" fillId="0" borderId="0" xfId="0" applyFont="1" applyFill="1" applyBorder="1"/>
    <xf numFmtId="0" fontId="2" fillId="0" borderId="3" xfId="0" applyFont="1" applyBorder="1" applyAlignment="1">
      <alignment horizontal="center" vertical="center" wrapText="1"/>
    </xf>
    <xf numFmtId="164" fontId="0" fillId="0" borderId="3" xfId="1" applyFont="1" applyBorder="1"/>
    <xf numFmtId="0" fontId="0" fillId="0" borderId="4" xfId="0" applyBorder="1" applyAlignment="1"/>
    <xf numFmtId="164" fontId="2" fillId="0" borderId="4" xfId="1" applyFont="1" applyBorder="1" applyAlignment="1">
      <alignment horizontal="center" vertical="center"/>
    </xf>
    <xf numFmtId="0" fontId="0" fillId="0" borderId="4" xfId="0" applyBorder="1"/>
    <xf numFmtId="0" fontId="0" fillId="0" borderId="4" xfId="0" applyFill="1" applyBorder="1"/>
    <xf numFmtId="0" fontId="2" fillId="0" borderId="5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164" fontId="0" fillId="0" borderId="5" xfId="1" applyFont="1" applyBorder="1"/>
    <xf numFmtId="44" fontId="0" fillId="4" borderId="3" xfId="0" applyNumberFormat="1" applyFill="1" applyBorder="1"/>
    <xf numFmtId="164" fontId="0" fillId="0" borderId="4" xfId="0" applyNumberFormat="1" applyBorder="1" applyAlignment="1"/>
    <xf numFmtId="164" fontId="2" fillId="0" borderId="4" xfId="1" applyFont="1" applyBorder="1" applyAlignment="1">
      <alignment horizontal="center" vertical="center" wrapText="1"/>
    </xf>
    <xf numFmtId="44" fontId="0" fillId="0" borderId="4" xfId="0" applyNumberFormat="1" applyBorder="1"/>
    <xf numFmtId="0" fontId="0" fillId="0" borderId="6" xfId="0" applyFill="1" applyBorder="1"/>
    <xf numFmtId="166" fontId="0" fillId="0" borderId="7" xfId="0" applyNumberFormat="1" applyFill="1" applyBorder="1" applyAlignment="1">
      <alignment horizontal="center"/>
    </xf>
    <xf numFmtId="166" fontId="0" fillId="0" borderId="8" xfId="0" applyNumberFormat="1" applyFill="1" applyBorder="1" applyAlignment="1">
      <alignment horizontal="center"/>
    </xf>
    <xf numFmtId="0" fontId="0" fillId="0" borderId="6" xfId="0" applyNumberFormat="1" applyBorder="1" applyAlignment="1">
      <alignment horizontal="center" vertical="center"/>
    </xf>
    <xf numFmtId="164" fontId="0" fillId="5" borderId="9" xfId="1" applyNumberFormat="1" applyFont="1" applyFill="1" applyBorder="1"/>
    <xf numFmtId="164" fontId="0" fillId="0" borderId="10" xfId="0" applyNumberFormat="1" applyBorder="1" applyAlignment="1"/>
    <xf numFmtId="164" fontId="0" fillId="0" borderId="10" xfId="1" applyFont="1" applyFill="1" applyBorder="1"/>
    <xf numFmtId="0" fontId="14" fillId="0" borderId="0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164" fontId="14" fillId="0" borderId="0" xfId="1" applyFont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/>
    </xf>
    <xf numFmtId="16" fontId="0" fillId="0" borderId="0" xfId="0" applyNumberFormat="1" applyFill="1" applyBorder="1"/>
    <xf numFmtId="0" fontId="15" fillId="0" borderId="0" xfId="0" applyFont="1" applyAlignment="1">
      <alignment horizontal="justify" vertical="center" readingOrder="1"/>
    </xf>
    <xf numFmtId="164" fontId="16" fillId="0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1" fillId="6" borderId="1" xfId="0" applyFont="1" applyFill="1" applyBorder="1" applyAlignment="1">
      <alignment horizontal="center"/>
    </xf>
    <xf numFmtId="0" fontId="17" fillId="0" borderId="0" xfId="3"/>
    <xf numFmtId="164" fontId="16" fillId="0" borderId="0" xfId="1" applyFont="1" applyFill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14" fontId="0" fillId="0" borderId="0" xfId="0" applyNumberFormat="1" applyBorder="1" applyAlignment="1">
      <alignment horizontal="right"/>
    </xf>
    <xf numFmtId="44" fontId="0" fillId="0" borderId="11" xfId="0" applyNumberFormat="1" applyBorder="1" applyAlignment="1">
      <alignment vertical="center"/>
    </xf>
    <xf numFmtId="44" fontId="0" fillId="0" borderId="11" xfId="0" applyNumberFormat="1" applyBorder="1"/>
    <xf numFmtId="164" fontId="2" fillId="0" borderId="12" xfId="1" applyFont="1" applyBorder="1" applyAlignment="1">
      <alignment horizontal="center" vertical="center"/>
    </xf>
    <xf numFmtId="44" fontId="0" fillId="0" borderId="0" xfId="0" applyNumberFormat="1" applyFill="1" applyBorder="1"/>
    <xf numFmtId="0" fontId="4" fillId="0" borderId="0" xfId="0" applyFont="1" applyBorder="1" applyAlignment="1">
      <alignment horizontal="center"/>
    </xf>
    <xf numFmtId="164" fontId="16" fillId="0" borderId="13" xfId="1" applyFont="1" applyFill="1" applyBorder="1" applyAlignment="1">
      <alignment horizontal="center" vertical="center"/>
    </xf>
    <xf numFmtId="164" fontId="16" fillId="0" borderId="14" xfId="1" applyFont="1" applyFill="1" applyBorder="1" applyAlignment="1">
      <alignment horizontal="center" vertical="center"/>
    </xf>
    <xf numFmtId="164" fontId="16" fillId="0" borderId="15" xfId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5" borderId="9" xfId="1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/>
    </xf>
    <xf numFmtId="14" fontId="2" fillId="2" borderId="3" xfId="0" applyNumberFormat="1" applyFont="1" applyFill="1" applyBorder="1" applyAlignment="1">
      <alignment horizontal="center"/>
    </xf>
    <xf numFmtId="164" fontId="0" fillId="0" borderId="0" xfId="0" applyNumberFormat="1" applyFill="1" applyBorder="1"/>
    <xf numFmtId="0" fontId="2" fillId="7" borderId="5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</cellXfs>
  <cellStyles count="4">
    <cellStyle name="Hiperligação" xfId="3" builtinId="8"/>
    <cellStyle name="Moeda" xfId="1" builtinId="4"/>
    <cellStyle name="Normal" xfId="0" builtinId="0"/>
    <cellStyle name="Pe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i.ifmg.edu.br/sei/controlador.php?acao=arvore_visualizar&amp;acao_origem=procedimento_visualizar&amp;id_procedimento=1199351&amp;infra_sistema=100000100&amp;infra_unidade_atual=110001864&amp;infra_hash=05fd330e0b076ab5853c7d5e885cd1bbb8de237e3cae6673bc73eb0c3987472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showGridLines="0" workbookViewId="0">
      <selection activeCell="E23" sqref="E23"/>
    </sheetView>
  </sheetViews>
  <sheetFormatPr defaultRowHeight="15" x14ac:dyDescent="0.25"/>
  <cols>
    <col min="1" max="1" width="4.5703125" style="1" customWidth="1"/>
    <col min="2" max="2" width="35.7109375" style="1" bestFit="1" customWidth="1"/>
    <col min="3" max="3" width="40.28515625" style="1" bestFit="1" customWidth="1"/>
    <col min="4" max="4" width="24.5703125" style="1" bestFit="1" customWidth="1"/>
    <col min="5" max="5" width="21" style="1" customWidth="1"/>
    <col min="6" max="6" width="20.5703125" style="1" customWidth="1"/>
    <col min="7" max="7" width="14.28515625" style="3" bestFit="1" customWidth="1"/>
    <col min="8" max="8" width="14.140625" style="4" bestFit="1" customWidth="1"/>
    <col min="9" max="9" width="20.42578125" style="1" bestFit="1" customWidth="1"/>
    <col min="10" max="10" width="17" style="5" bestFit="1" customWidth="1"/>
    <col min="11" max="11" width="13.7109375" style="5" bestFit="1" customWidth="1"/>
    <col min="12" max="12" width="9.140625" style="1"/>
    <col min="13" max="13" width="17" style="1" bestFit="1" customWidth="1"/>
    <col min="14" max="16384" width="9.140625" style="1"/>
  </cols>
  <sheetData>
    <row r="1" spans="2:11" ht="18.75" x14ac:dyDescent="0.3">
      <c r="C1" s="2" t="s">
        <v>0</v>
      </c>
    </row>
    <row r="3" spans="2:11" ht="15.75" x14ac:dyDescent="0.25">
      <c r="B3" s="36" t="s">
        <v>25</v>
      </c>
      <c r="C3" s="33" t="s">
        <v>1</v>
      </c>
      <c r="D3" s="33" t="s">
        <v>2</v>
      </c>
      <c r="E3" s="33" t="s">
        <v>3</v>
      </c>
      <c r="F3" s="33" t="s">
        <v>4</v>
      </c>
      <c r="G3" s="34" t="s">
        <v>5</v>
      </c>
      <c r="H3" s="35" t="s">
        <v>6</v>
      </c>
      <c r="I3" s="33" t="s">
        <v>9</v>
      </c>
      <c r="J3" s="93"/>
      <c r="K3" s="93"/>
    </row>
    <row r="4" spans="2:11" x14ac:dyDescent="0.25">
      <c r="B4" s="23" t="s">
        <v>7</v>
      </c>
      <c r="C4" s="20"/>
      <c r="D4" s="25" t="s">
        <v>26</v>
      </c>
      <c r="E4" s="20">
        <v>4855.2</v>
      </c>
      <c r="F4" s="20">
        <f>E4/12</f>
        <v>404.59999999999997</v>
      </c>
      <c r="G4" s="21"/>
      <c r="H4" s="22"/>
      <c r="I4" s="24" t="s">
        <v>27</v>
      </c>
      <c r="J4" s="6"/>
    </row>
    <row r="5" spans="2:11" ht="30" x14ac:dyDescent="0.25">
      <c r="B5" s="23" t="s">
        <v>33</v>
      </c>
      <c r="C5" s="20" t="s">
        <v>30</v>
      </c>
      <c r="D5" s="19" t="s">
        <v>28</v>
      </c>
      <c r="E5" s="20"/>
      <c r="F5" s="20">
        <f t="shared" ref="F5:F19" si="0">E5/12</f>
        <v>0</v>
      </c>
      <c r="G5" s="21"/>
      <c r="H5" s="22"/>
      <c r="I5" s="82" t="s">
        <v>29</v>
      </c>
      <c r="J5" s="6"/>
    </row>
    <row r="6" spans="2:11" x14ac:dyDescent="0.25">
      <c r="B6" s="23" t="s">
        <v>34</v>
      </c>
      <c r="C6" s="20" t="s">
        <v>35</v>
      </c>
      <c r="D6" s="19"/>
      <c r="E6" s="20">
        <v>5260.8</v>
      </c>
      <c r="F6" s="20">
        <f t="shared" si="0"/>
        <v>438.40000000000003</v>
      </c>
      <c r="G6" s="21"/>
      <c r="H6" s="22"/>
      <c r="I6" s="84" t="s">
        <v>36</v>
      </c>
      <c r="J6" s="6"/>
    </row>
    <row r="7" spans="2:11" x14ac:dyDescent="0.25">
      <c r="B7" s="23"/>
      <c r="C7" s="20"/>
      <c r="D7" s="24"/>
      <c r="E7" s="20"/>
      <c r="F7" s="20">
        <f t="shared" si="0"/>
        <v>0</v>
      </c>
      <c r="G7" s="21"/>
      <c r="H7" s="22"/>
      <c r="I7" s="24"/>
      <c r="J7" s="6"/>
    </row>
    <row r="8" spans="2:11" x14ac:dyDescent="0.25">
      <c r="B8" s="23"/>
      <c r="C8" s="20"/>
      <c r="D8" s="24"/>
      <c r="E8" s="20"/>
      <c r="F8" s="20">
        <f t="shared" si="0"/>
        <v>0</v>
      </c>
      <c r="G8" s="21"/>
      <c r="H8" s="22"/>
      <c r="I8" s="25"/>
      <c r="J8" s="6"/>
    </row>
    <row r="9" spans="2:11" x14ac:dyDescent="0.25">
      <c r="B9" s="23"/>
      <c r="C9" s="20"/>
      <c r="D9" s="24"/>
      <c r="E9" s="20"/>
      <c r="F9" s="20">
        <f t="shared" si="0"/>
        <v>0</v>
      </c>
      <c r="G9" s="21"/>
      <c r="H9" s="22"/>
      <c r="I9" s="24"/>
      <c r="J9" s="6"/>
    </row>
    <row r="10" spans="2:11" x14ac:dyDescent="0.25">
      <c r="B10" s="23"/>
      <c r="C10" s="20"/>
      <c r="D10" s="19"/>
      <c r="E10" s="20"/>
      <c r="F10" s="20">
        <f t="shared" si="0"/>
        <v>0</v>
      </c>
      <c r="G10" s="21"/>
      <c r="H10" s="22"/>
      <c r="I10" s="19"/>
      <c r="J10" s="6"/>
    </row>
    <row r="11" spans="2:11" x14ac:dyDescent="0.25">
      <c r="B11" s="23"/>
      <c r="C11" s="20"/>
      <c r="D11" s="19"/>
      <c r="E11" s="20"/>
      <c r="F11" s="20">
        <f t="shared" si="0"/>
        <v>0</v>
      </c>
      <c r="G11" s="21"/>
      <c r="H11" s="22"/>
      <c r="I11" s="19"/>
      <c r="J11" s="6"/>
    </row>
    <row r="12" spans="2:11" x14ac:dyDescent="0.25">
      <c r="B12" s="23"/>
      <c r="C12" s="20"/>
      <c r="D12" s="19"/>
      <c r="E12" s="20"/>
      <c r="F12" s="20">
        <f t="shared" si="0"/>
        <v>0</v>
      </c>
      <c r="G12" s="21"/>
      <c r="H12" s="22"/>
      <c r="I12" s="19"/>
      <c r="J12" s="6"/>
      <c r="K12" s="7"/>
    </row>
    <row r="13" spans="2:11" x14ac:dyDescent="0.25">
      <c r="B13" s="23"/>
      <c r="C13" s="20"/>
      <c r="D13" s="19"/>
      <c r="E13" s="20"/>
      <c r="F13" s="20">
        <f t="shared" si="0"/>
        <v>0</v>
      </c>
      <c r="G13" s="21"/>
      <c r="H13" s="22"/>
      <c r="I13" s="19"/>
      <c r="J13" s="6"/>
      <c r="K13" s="7"/>
    </row>
    <row r="14" spans="2:11" x14ac:dyDescent="0.25">
      <c r="B14" s="23"/>
      <c r="C14" s="20"/>
      <c r="D14" s="19"/>
      <c r="E14" s="20"/>
      <c r="F14" s="20">
        <f t="shared" si="0"/>
        <v>0</v>
      </c>
      <c r="G14" s="21"/>
      <c r="H14" s="22"/>
      <c r="I14" s="19"/>
      <c r="J14" s="6"/>
      <c r="K14" s="7"/>
    </row>
    <row r="15" spans="2:11" x14ac:dyDescent="0.25">
      <c r="B15" s="23"/>
      <c r="C15" s="20"/>
      <c r="D15" s="19"/>
      <c r="E15" s="20"/>
      <c r="F15" s="20">
        <f t="shared" si="0"/>
        <v>0</v>
      </c>
      <c r="G15" s="21"/>
      <c r="H15" s="22"/>
      <c r="I15" s="19"/>
      <c r="J15" s="6"/>
      <c r="K15" s="7"/>
    </row>
    <row r="16" spans="2:11" x14ac:dyDescent="0.25">
      <c r="B16" s="23"/>
      <c r="C16" s="20"/>
      <c r="D16" s="19"/>
      <c r="E16" s="20"/>
      <c r="F16" s="20">
        <f t="shared" si="0"/>
        <v>0</v>
      </c>
      <c r="G16" s="21"/>
      <c r="H16" s="22"/>
      <c r="I16" s="19"/>
      <c r="J16" s="6"/>
      <c r="K16" s="7"/>
    </row>
    <row r="17" spans="2:11" x14ac:dyDescent="0.25">
      <c r="B17" s="23"/>
      <c r="C17" s="20"/>
      <c r="D17" s="19"/>
      <c r="E17" s="20"/>
      <c r="F17" s="20">
        <f t="shared" si="0"/>
        <v>0</v>
      </c>
      <c r="G17" s="21"/>
      <c r="H17" s="22"/>
      <c r="I17" s="19"/>
      <c r="J17" s="6"/>
      <c r="K17" s="7"/>
    </row>
    <row r="18" spans="2:11" x14ac:dyDescent="0.25">
      <c r="B18" s="23"/>
      <c r="C18" s="20"/>
      <c r="D18" s="19"/>
      <c r="E18" s="20"/>
      <c r="F18" s="20">
        <f t="shared" si="0"/>
        <v>0</v>
      </c>
      <c r="G18" s="21"/>
      <c r="H18" s="22"/>
      <c r="I18" s="19"/>
      <c r="J18" s="6"/>
      <c r="K18" s="7"/>
    </row>
    <row r="19" spans="2:11" x14ac:dyDescent="0.25">
      <c r="B19" s="17"/>
      <c r="C19" s="18"/>
      <c r="D19" s="19"/>
      <c r="E19" s="20"/>
      <c r="F19" s="20">
        <f t="shared" si="0"/>
        <v>0</v>
      </c>
      <c r="G19" s="21"/>
      <c r="H19" s="22"/>
      <c r="I19" s="19"/>
      <c r="J19" s="6"/>
      <c r="K19" s="7"/>
    </row>
    <row r="20" spans="2:11" x14ac:dyDescent="0.25">
      <c r="B20" s="26" t="s">
        <v>8</v>
      </c>
      <c r="C20" s="27"/>
      <c r="D20" s="28"/>
      <c r="E20" s="29">
        <f>SUM(E4:E19)</f>
        <v>10116</v>
      </c>
      <c r="F20" s="29">
        <f>SUM(F4:F19)</f>
        <v>843</v>
      </c>
      <c r="G20" s="30">
        <f>SUM(G4:G19)</f>
        <v>0</v>
      </c>
      <c r="H20" s="31">
        <f>SUM(H4:H19)</f>
        <v>0</v>
      </c>
      <c r="I20" s="28"/>
      <c r="J20" s="8"/>
    </row>
    <row r="21" spans="2:11" x14ac:dyDescent="0.25">
      <c r="C21" s="9"/>
      <c r="E21" s="9"/>
      <c r="F21" s="9"/>
      <c r="G21" s="10"/>
      <c r="H21" s="11"/>
    </row>
    <row r="22" spans="2:11" x14ac:dyDescent="0.25">
      <c r="E22" s="9"/>
      <c r="F22" s="13"/>
      <c r="G22" s="16"/>
    </row>
    <row r="23" spans="2:11" x14ac:dyDescent="0.25">
      <c r="E23" s="15"/>
      <c r="G23" s="16"/>
      <c r="J23" s="12"/>
    </row>
    <row r="24" spans="2:11" x14ac:dyDescent="0.25">
      <c r="E24" s="14"/>
      <c r="G24" s="16"/>
    </row>
    <row r="25" spans="2:11" x14ac:dyDescent="0.25">
      <c r="E25" s="13"/>
      <c r="G25" s="16"/>
    </row>
    <row r="26" spans="2:11" x14ac:dyDescent="0.25">
      <c r="G26" s="16"/>
    </row>
  </sheetData>
  <mergeCells count="1">
    <mergeCell ref="J3:K3"/>
  </mergeCells>
  <conditionalFormatting sqref="C11:C13 C20:C1048576 C1:C9">
    <cfRule type="containsText" dxfId="9" priority="11" operator="containsText" text="acréscimo">
      <formula>NOT(ISERROR(SEARCH("acréscimo",C1)))</formula>
    </cfRule>
    <cfRule type="containsText" dxfId="8" priority="12" operator="containsText" text="supressão">
      <formula>NOT(ISERROR(SEARCH("supressão",C1)))</formula>
    </cfRule>
  </conditionalFormatting>
  <conditionalFormatting sqref="C10">
    <cfRule type="containsText" dxfId="7" priority="9" operator="containsText" text="acréscimo">
      <formula>NOT(ISERROR(SEARCH("acréscimo",C10)))</formula>
    </cfRule>
    <cfRule type="containsText" dxfId="6" priority="10" operator="containsText" text="supressão">
      <formula>NOT(ISERROR(SEARCH("supressão",C10)))</formula>
    </cfRule>
  </conditionalFormatting>
  <conditionalFormatting sqref="C14">
    <cfRule type="containsText" dxfId="5" priority="5" operator="containsText" text="acréscimo">
      <formula>NOT(ISERROR(SEARCH("acréscimo",C14)))</formula>
    </cfRule>
    <cfRule type="containsText" dxfId="4" priority="6" operator="containsText" text="supressão">
      <formula>NOT(ISERROR(SEARCH("supressão",C14)))</formula>
    </cfRule>
  </conditionalFormatting>
  <conditionalFormatting sqref="C15">
    <cfRule type="containsText" dxfId="3" priority="3" operator="containsText" text="acréscimo">
      <formula>NOT(ISERROR(SEARCH("acréscimo",C15)))</formula>
    </cfRule>
    <cfRule type="containsText" dxfId="2" priority="4" operator="containsText" text="supressão">
      <formula>NOT(ISERROR(SEARCH("supressão",C15)))</formula>
    </cfRule>
  </conditionalFormatting>
  <conditionalFormatting sqref="C16:C19">
    <cfRule type="containsText" dxfId="1" priority="1" operator="containsText" text="acréscimo">
      <formula>NOT(ISERROR(SEARCH("acréscimo",C16)))</formula>
    </cfRule>
    <cfRule type="containsText" dxfId="0" priority="2" operator="containsText" text="supressão">
      <formula>NOT(ISERROR(SEARCH("supressão",C16)))</formula>
    </cfRule>
  </conditionalFormatting>
  <hyperlinks>
    <hyperlink ref="I6" r:id="rId1" display="https://sei.ifmg.edu.br/sei/controlador.php?acao=arvore_visualizar&amp;acao_origem=procedimento_visualizar&amp;id_procedimento=1199351&amp;infra_sistema=100000100&amp;infra_unidade_atual=110001864&amp;infra_hash=05fd330e0b076ab5853c7d5e885cd1bbb8de237e3cae6673bc73eb0c3987472f"/>
  </hyperlinks>
  <pageMargins left="0.511811024" right="0.511811024" top="0.78740157499999996" bottom="0.78740157499999996" header="0.31496062000000002" footer="0.31496062000000002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tabSelected="1" topLeftCell="A2" zoomScale="110" zoomScaleNormal="110" workbookViewId="0">
      <pane xSplit="1" topLeftCell="E1" activePane="topRight" state="frozen"/>
      <selection pane="topRight" activeCell="M13" sqref="M13"/>
    </sheetView>
  </sheetViews>
  <sheetFormatPr defaultRowHeight="15" x14ac:dyDescent="0.25"/>
  <cols>
    <col min="1" max="1" width="5.140625" style="78" customWidth="1"/>
    <col min="2" max="2" width="11.42578125" style="49" customWidth="1"/>
    <col min="3" max="3" width="17.85546875" style="49" customWidth="1"/>
    <col min="4" max="4" width="19.140625" style="49" customWidth="1"/>
    <col min="5" max="5" width="13.85546875" style="49" customWidth="1"/>
    <col min="6" max="7" width="15.28515625" style="49" customWidth="1"/>
    <col min="8" max="8" width="16" style="49" customWidth="1"/>
    <col min="9" max="9" width="16.7109375" style="32" customWidth="1"/>
    <col min="10" max="10" width="13.85546875" style="49" customWidth="1"/>
    <col min="11" max="12" width="15.28515625" style="49" customWidth="1"/>
    <col min="13" max="13" width="16" style="49" customWidth="1"/>
    <col min="14" max="14" width="16.7109375" style="32" customWidth="1"/>
    <col min="15" max="16384" width="9.140625" style="49"/>
  </cols>
  <sheetData>
    <row r="1" spans="1:14" s="38" customFormat="1" x14ac:dyDescent="0.25">
      <c r="A1" s="75"/>
      <c r="I1" s="50"/>
      <c r="N1" s="50"/>
    </row>
    <row r="2" spans="1:14" s="38" customFormat="1" x14ac:dyDescent="0.25">
      <c r="A2" s="75"/>
    </row>
    <row r="3" spans="1:14" s="39" customFormat="1" x14ac:dyDescent="0.25">
      <c r="A3" s="76"/>
      <c r="B3" s="98" t="str">
        <f>'Resumo do Contrato'!B3</f>
        <v>CONTRATO 20.2020.RER</v>
      </c>
      <c r="C3" s="98"/>
      <c r="D3" s="99"/>
      <c r="E3" s="97" t="s">
        <v>32</v>
      </c>
      <c r="F3" s="98"/>
      <c r="G3" s="98"/>
      <c r="H3" s="99"/>
      <c r="I3" s="100" t="s">
        <v>12</v>
      </c>
      <c r="J3" s="107" t="s">
        <v>37</v>
      </c>
      <c r="K3" s="108"/>
      <c r="L3" s="108"/>
      <c r="M3" s="109"/>
      <c r="N3" s="100" t="s">
        <v>12</v>
      </c>
    </row>
    <row r="4" spans="1:14" s="39" customFormat="1" x14ac:dyDescent="0.25">
      <c r="A4" s="76"/>
      <c r="B4" s="104" t="str">
        <f>'Resumo do Contrato'!D4</f>
        <v>09/12/2020 a 08/12/2021</v>
      </c>
      <c r="C4" s="104"/>
      <c r="D4" s="105"/>
      <c r="E4" s="97" t="s">
        <v>28</v>
      </c>
      <c r="F4" s="98"/>
      <c r="G4" s="98"/>
      <c r="H4" s="99"/>
      <c r="I4" s="100"/>
      <c r="J4" s="107" t="s">
        <v>35</v>
      </c>
      <c r="K4" s="108"/>
      <c r="L4" s="108"/>
      <c r="M4" s="109"/>
      <c r="N4" s="100"/>
    </row>
    <row r="5" spans="1:14" s="39" customFormat="1" x14ac:dyDescent="0.25">
      <c r="A5" s="76"/>
      <c r="B5" s="98"/>
      <c r="C5" s="98"/>
      <c r="D5" s="99"/>
      <c r="E5" s="97" t="s">
        <v>30</v>
      </c>
      <c r="F5" s="98"/>
      <c r="G5" s="98"/>
      <c r="H5" s="99"/>
      <c r="I5" s="100"/>
      <c r="J5" s="107" t="s">
        <v>38</v>
      </c>
      <c r="K5" s="108"/>
      <c r="L5" s="108"/>
      <c r="M5" s="109"/>
      <c r="N5" s="100"/>
    </row>
    <row r="6" spans="1:14" s="41" customFormat="1" ht="30" x14ac:dyDescent="0.25">
      <c r="A6" s="76"/>
      <c r="B6" s="103"/>
      <c r="C6" s="40" t="s">
        <v>15</v>
      </c>
      <c r="D6" s="55" t="s">
        <v>20</v>
      </c>
      <c r="E6" s="61" t="s">
        <v>10</v>
      </c>
      <c r="F6" s="40" t="s">
        <v>11</v>
      </c>
      <c r="G6" s="40" t="s">
        <v>21</v>
      </c>
      <c r="H6" s="62" t="s">
        <v>14</v>
      </c>
      <c r="I6" s="100"/>
      <c r="J6" s="61" t="s">
        <v>10</v>
      </c>
      <c r="K6" s="40" t="s">
        <v>11</v>
      </c>
      <c r="L6" s="40" t="s">
        <v>21</v>
      </c>
      <c r="M6" s="62" t="s">
        <v>14</v>
      </c>
      <c r="N6" s="100"/>
    </row>
    <row r="7" spans="1:14" s="39" customFormat="1" x14ac:dyDescent="0.25">
      <c r="A7" s="76"/>
      <c r="B7" s="103"/>
      <c r="C7" s="42">
        <f>D7/12</f>
        <v>404.59999999999997</v>
      </c>
      <c r="D7" s="56">
        <v>4855.2</v>
      </c>
      <c r="E7" s="63">
        <v>404.6</v>
      </c>
      <c r="F7" s="43">
        <v>4855.2</v>
      </c>
      <c r="G7" s="43">
        <f>E7-C7</f>
        <v>0</v>
      </c>
      <c r="H7" s="64">
        <f>SUM(G10:G21)</f>
        <v>4855.2</v>
      </c>
      <c r="I7" s="72">
        <f>H7+D7</f>
        <v>9710.4</v>
      </c>
      <c r="J7" s="63">
        <f>K7/12</f>
        <v>438.40000000000003</v>
      </c>
      <c r="K7" s="43">
        <v>5260.8</v>
      </c>
      <c r="L7" s="43">
        <f>J7-E7</f>
        <v>33.800000000000011</v>
      </c>
      <c r="M7" s="64">
        <f>K22</f>
        <v>380.81333333333339</v>
      </c>
      <c r="N7" s="72">
        <f>M7+I7</f>
        <v>10091.213333333333</v>
      </c>
    </row>
    <row r="8" spans="1:14" s="39" customFormat="1" x14ac:dyDescent="0.25">
      <c r="A8" s="76"/>
      <c r="B8" s="102" t="s">
        <v>16</v>
      </c>
      <c r="C8" s="102"/>
      <c r="D8" s="57"/>
      <c r="E8" s="101" t="s">
        <v>16</v>
      </c>
      <c r="F8" s="102"/>
      <c r="G8" s="44"/>
      <c r="H8" s="65"/>
      <c r="I8" s="73"/>
      <c r="J8" s="101" t="s">
        <v>16</v>
      </c>
      <c r="K8" s="102"/>
      <c r="L8" s="83"/>
      <c r="M8" s="65"/>
      <c r="N8" s="73"/>
    </row>
    <row r="9" spans="1:14" s="48" customFormat="1" ht="15.75" thickBot="1" x14ac:dyDescent="0.3">
      <c r="A9" s="77"/>
      <c r="B9" s="45" t="s">
        <v>17</v>
      </c>
      <c r="C9" s="46" t="s">
        <v>18</v>
      </c>
      <c r="D9" s="58"/>
      <c r="E9" s="91" t="s">
        <v>17</v>
      </c>
      <c r="F9" s="47" t="s">
        <v>13</v>
      </c>
      <c r="G9" s="47" t="s">
        <v>18</v>
      </c>
      <c r="H9" s="66"/>
      <c r="I9" s="73"/>
      <c r="J9" s="91" t="s">
        <v>17</v>
      </c>
      <c r="K9" s="47" t="s">
        <v>13</v>
      </c>
      <c r="L9" s="47" t="s">
        <v>18</v>
      </c>
      <c r="M9" s="66"/>
      <c r="N9" s="73"/>
    </row>
    <row r="10" spans="1:14" s="39" customFormat="1" ht="15" customHeight="1" x14ac:dyDescent="0.25">
      <c r="A10" s="77"/>
      <c r="B10" s="81" t="s">
        <v>19</v>
      </c>
      <c r="C10" s="43">
        <v>404.59999999999997</v>
      </c>
      <c r="D10" s="88" t="s">
        <v>39</v>
      </c>
      <c r="E10" s="94" t="s">
        <v>31</v>
      </c>
      <c r="F10" s="89"/>
      <c r="G10" s="52">
        <v>404.6</v>
      </c>
      <c r="H10" s="67"/>
      <c r="I10" s="88" t="s">
        <v>39</v>
      </c>
      <c r="J10" s="94" t="s">
        <v>31</v>
      </c>
      <c r="K10" s="89">
        <f>L7/30*8</f>
        <v>9.0133333333333372</v>
      </c>
      <c r="L10" s="52">
        <f>K10+G10</f>
        <v>413.61333333333334</v>
      </c>
      <c r="M10" s="67"/>
      <c r="N10" s="73"/>
    </row>
    <row r="11" spans="1:14" s="39" customFormat="1" ht="15" customHeight="1" x14ac:dyDescent="0.25">
      <c r="A11" s="77"/>
      <c r="B11" s="85"/>
      <c r="C11" s="43">
        <v>404.6</v>
      </c>
      <c r="D11" s="86" t="s">
        <v>40</v>
      </c>
      <c r="E11" s="95"/>
      <c r="F11" s="89"/>
      <c r="G11" s="52">
        <v>404.6</v>
      </c>
      <c r="H11" s="67"/>
      <c r="I11" s="86" t="s">
        <v>40</v>
      </c>
      <c r="J11" s="95"/>
      <c r="K11" s="89">
        <v>33.799999999999997</v>
      </c>
      <c r="L11" s="52">
        <f>K11+G11</f>
        <v>438.40000000000003</v>
      </c>
      <c r="M11" s="67"/>
      <c r="N11" s="73"/>
    </row>
    <row r="12" spans="1:14" s="39" customFormat="1" ht="15" customHeight="1" x14ac:dyDescent="0.25">
      <c r="A12" s="77"/>
      <c r="B12" s="85"/>
      <c r="C12" s="43">
        <v>404.6</v>
      </c>
      <c r="D12" s="86" t="s">
        <v>41</v>
      </c>
      <c r="E12" s="95"/>
      <c r="F12" s="89"/>
      <c r="G12" s="52">
        <v>404.6</v>
      </c>
      <c r="H12" s="67"/>
      <c r="I12" s="86" t="s">
        <v>41</v>
      </c>
      <c r="J12" s="95"/>
      <c r="K12" s="89">
        <v>33.799999999999997</v>
      </c>
      <c r="L12" s="52">
        <f t="shared" ref="L12:L21" si="0">K12+G12</f>
        <v>438.40000000000003</v>
      </c>
      <c r="M12" s="67"/>
      <c r="N12" s="73"/>
    </row>
    <row r="13" spans="1:14" s="39" customFormat="1" ht="15" customHeight="1" x14ac:dyDescent="0.25">
      <c r="A13" s="77"/>
      <c r="B13" s="85"/>
      <c r="C13" s="43">
        <v>404.6</v>
      </c>
      <c r="D13" s="87" t="s">
        <v>42</v>
      </c>
      <c r="E13" s="95"/>
      <c r="F13" s="89"/>
      <c r="G13" s="52">
        <v>404.6</v>
      </c>
      <c r="H13" s="67"/>
      <c r="I13" s="87" t="s">
        <v>42</v>
      </c>
      <c r="J13" s="95"/>
      <c r="K13" s="89">
        <v>33.799999999999997</v>
      </c>
      <c r="L13" s="52">
        <f t="shared" si="0"/>
        <v>438.40000000000003</v>
      </c>
      <c r="M13" s="67"/>
      <c r="N13" s="73"/>
    </row>
    <row r="14" spans="1:14" s="39" customFormat="1" ht="15" customHeight="1" x14ac:dyDescent="0.25">
      <c r="A14" s="77"/>
      <c r="B14" s="85"/>
      <c r="C14" s="43">
        <v>404.6</v>
      </c>
      <c r="D14" s="87" t="s">
        <v>43</v>
      </c>
      <c r="E14" s="95"/>
      <c r="F14" s="89"/>
      <c r="G14" s="52">
        <v>404.6</v>
      </c>
      <c r="H14" s="67"/>
      <c r="I14" s="87" t="s">
        <v>43</v>
      </c>
      <c r="J14" s="95"/>
      <c r="K14" s="89">
        <v>33.799999999999997</v>
      </c>
      <c r="L14" s="52">
        <f t="shared" si="0"/>
        <v>438.40000000000003</v>
      </c>
      <c r="M14" s="67"/>
      <c r="N14" s="73"/>
    </row>
    <row r="15" spans="1:14" s="39" customFormat="1" ht="15" customHeight="1" x14ac:dyDescent="0.25">
      <c r="A15" s="77"/>
      <c r="B15" s="85"/>
      <c r="C15" s="43">
        <v>404.6</v>
      </c>
      <c r="D15" s="87" t="s">
        <v>44</v>
      </c>
      <c r="E15" s="95"/>
      <c r="F15" s="89"/>
      <c r="G15" s="52">
        <v>404.6</v>
      </c>
      <c r="H15" s="67"/>
      <c r="I15" s="87" t="s">
        <v>44</v>
      </c>
      <c r="J15" s="95"/>
      <c r="K15" s="89">
        <v>33.799999999999997</v>
      </c>
      <c r="L15" s="52">
        <f>K15+G15</f>
        <v>438.40000000000003</v>
      </c>
      <c r="M15" s="67"/>
      <c r="N15" s="73"/>
    </row>
    <row r="16" spans="1:14" s="39" customFormat="1" ht="15" customHeight="1" x14ac:dyDescent="0.25">
      <c r="A16" s="77"/>
      <c r="B16" s="85"/>
      <c r="C16" s="43">
        <v>404.6</v>
      </c>
      <c r="D16" s="87" t="s">
        <v>45</v>
      </c>
      <c r="E16" s="95"/>
      <c r="F16" s="89"/>
      <c r="G16" s="52">
        <v>404.6</v>
      </c>
      <c r="H16" s="67"/>
      <c r="I16" s="87" t="s">
        <v>45</v>
      </c>
      <c r="J16" s="95"/>
      <c r="K16" s="89">
        <v>33.799999999999997</v>
      </c>
      <c r="L16" s="52">
        <f>K16+G16</f>
        <v>438.40000000000003</v>
      </c>
      <c r="M16" s="67"/>
      <c r="N16" s="73"/>
    </row>
    <row r="17" spans="1:14" s="39" customFormat="1" ht="15" customHeight="1" x14ac:dyDescent="0.25">
      <c r="A17" s="77"/>
      <c r="B17" s="85"/>
      <c r="C17" s="43">
        <v>404.6</v>
      </c>
      <c r="D17" s="87" t="s">
        <v>46</v>
      </c>
      <c r="E17" s="95"/>
      <c r="F17" s="89"/>
      <c r="G17" s="52">
        <v>404.6</v>
      </c>
      <c r="H17" s="67"/>
      <c r="I17" s="87" t="s">
        <v>46</v>
      </c>
      <c r="J17" s="95"/>
      <c r="K17" s="89">
        <v>33.799999999999997</v>
      </c>
      <c r="L17" s="52">
        <f>K17+G17</f>
        <v>438.40000000000003</v>
      </c>
      <c r="M17" s="67"/>
      <c r="N17" s="73"/>
    </row>
    <row r="18" spans="1:14" s="39" customFormat="1" ht="15" customHeight="1" x14ac:dyDescent="0.25">
      <c r="A18" s="77"/>
      <c r="B18" s="85"/>
      <c r="C18" s="43">
        <v>404.6</v>
      </c>
      <c r="D18" s="87" t="s">
        <v>47</v>
      </c>
      <c r="E18" s="95"/>
      <c r="F18" s="89"/>
      <c r="G18" s="52">
        <v>404.6</v>
      </c>
      <c r="H18" s="67"/>
      <c r="I18" s="87" t="s">
        <v>47</v>
      </c>
      <c r="J18" s="95"/>
      <c r="K18" s="89">
        <v>33.799999999999997</v>
      </c>
      <c r="L18" s="52">
        <f>K18+G18</f>
        <v>438.40000000000003</v>
      </c>
      <c r="M18" s="67"/>
      <c r="N18" s="73"/>
    </row>
    <row r="19" spans="1:14" s="39" customFormat="1" ht="15" customHeight="1" x14ac:dyDescent="0.25">
      <c r="A19" s="77"/>
      <c r="B19" s="85"/>
      <c r="C19" s="43">
        <v>404.6</v>
      </c>
      <c r="D19" s="87" t="s">
        <v>48</v>
      </c>
      <c r="E19" s="95"/>
      <c r="F19" s="89"/>
      <c r="G19" s="52">
        <v>404.6</v>
      </c>
      <c r="H19" s="67"/>
      <c r="I19" s="87" t="s">
        <v>48</v>
      </c>
      <c r="J19" s="95"/>
      <c r="K19" s="89">
        <v>33.799999999999997</v>
      </c>
      <c r="L19" s="52">
        <f>K19+G19</f>
        <v>438.40000000000003</v>
      </c>
      <c r="M19" s="67"/>
      <c r="N19" s="73"/>
    </row>
    <row r="20" spans="1:14" s="39" customFormat="1" ht="15" customHeight="1" x14ac:dyDescent="0.25">
      <c r="A20" s="77"/>
      <c r="B20" s="85"/>
      <c r="C20" s="43">
        <v>404.60000000000099</v>
      </c>
      <c r="D20" s="87" t="s">
        <v>49</v>
      </c>
      <c r="E20" s="95"/>
      <c r="F20" s="89"/>
      <c r="G20" s="52">
        <v>404.6</v>
      </c>
      <c r="H20" s="67"/>
      <c r="I20" s="87" t="s">
        <v>49</v>
      </c>
      <c r="J20" s="95"/>
      <c r="K20" s="89">
        <v>33.799999999999997</v>
      </c>
      <c r="L20" s="52">
        <f>K20+G20</f>
        <v>438.40000000000003</v>
      </c>
      <c r="M20" s="67"/>
      <c r="N20" s="73"/>
    </row>
    <row r="21" spans="1:14" s="39" customFormat="1" ht="21.75" customHeight="1" thickBot="1" x14ac:dyDescent="0.3">
      <c r="A21" s="77"/>
      <c r="C21" s="43">
        <v>404.60000000000099</v>
      </c>
      <c r="D21" s="87" t="s">
        <v>50</v>
      </c>
      <c r="E21" s="96"/>
      <c r="F21" s="90"/>
      <c r="G21" s="52">
        <v>404.6</v>
      </c>
      <c r="H21" s="59"/>
      <c r="I21" s="87" t="s">
        <v>50</v>
      </c>
      <c r="J21" s="96"/>
      <c r="K21" s="89">
        <v>33.799999999999997</v>
      </c>
      <c r="L21" s="52">
        <f>K21+G21</f>
        <v>438.40000000000003</v>
      </c>
      <c r="M21" s="59"/>
      <c r="N21" s="73"/>
    </row>
    <row r="22" spans="1:14" ht="15.75" thickBot="1" x14ac:dyDescent="0.3">
      <c r="C22" s="106">
        <f>SUM(C10:C21)</f>
        <v>4855.2000000000016</v>
      </c>
      <c r="D22" s="60"/>
      <c r="E22" s="68"/>
      <c r="G22" s="92">
        <f>SUM(G10:G21)</f>
        <v>4855.2</v>
      </c>
      <c r="H22" s="60"/>
      <c r="I22" s="73"/>
      <c r="J22" s="68"/>
      <c r="K22" s="92">
        <f>SUM(K10:K21)</f>
        <v>380.81333333333339</v>
      </c>
      <c r="L22" s="92">
        <f>SUM(L10:L21)</f>
        <v>5236.0133333333333</v>
      </c>
      <c r="M22" s="60"/>
      <c r="N22" s="73"/>
    </row>
    <row r="23" spans="1:14" ht="16.5" thickTop="1" thickBot="1" x14ac:dyDescent="0.3">
      <c r="D23" s="60"/>
      <c r="E23" s="69"/>
      <c r="F23" s="53" t="s">
        <v>22</v>
      </c>
      <c r="H23" s="60"/>
      <c r="I23" s="74"/>
      <c r="J23" s="69">
        <v>44569</v>
      </c>
      <c r="K23" s="53" t="s">
        <v>22</v>
      </c>
      <c r="M23" s="60"/>
      <c r="N23" s="74"/>
    </row>
    <row r="24" spans="1:14" ht="16.5" thickTop="1" thickBot="1" x14ac:dyDescent="0.3">
      <c r="D24" s="60"/>
      <c r="E24" s="70"/>
      <c r="F24" s="54" t="s">
        <v>24</v>
      </c>
      <c r="H24" s="60"/>
      <c r="I24" s="74"/>
      <c r="J24" s="70">
        <v>44561</v>
      </c>
      <c r="K24" s="54" t="s">
        <v>24</v>
      </c>
      <c r="M24" s="60"/>
      <c r="N24" s="74"/>
    </row>
    <row r="25" spans="1:14" ht="21.75" thickTop="1" x14ac:dyDescent="0.25">
      <c r="C25" s="80"/>
      <c r="D25" s="60"/>
      <c r="E25" s="71">
        <f>E23-E24</f>
        <v>0</v>
      </c>
      <c r="F25" s="51" t="s">
        <v>13</v>
      </c>
      <c r="H25" s="60"/>
      <c r="I25" s="74"/>
      <c r="J25" s="71">
        <f>J23-J24</f>
        <v>8</v>
      </c>
      <c r="K25" s="51" t="s">
        <v>13</v>
      </c>
      <c r="M25" s="60"/>
      <c r="N25" s="74"/>
    </row>
    <row r="26" spans="1:14" x14ac:dyDescent="0.25">
      <c r="E26" s="38"/>
      <c r="F26" s="54"/>
      <c r="J26" s="38"/>
      <c r="K26" s="54"/>
    </row>
    <row r="27" spans="1:14" x14ac:dyDescent="0.25">
      <c r="E27" s="37"/>
      <c r="J27" s="37"/>
    </row>
    <row r="28" spans="1:14" x14ac:dyDescent="0.25">
      <c r="E28" s="37"/>
      <c r="F28" s="53" t="s">
        <v>22</v>
      </c>
      <c r="J28" s="37"/>
      <c r="K28" s="53" t="s">
        <v>22</v>
      </c>
    </row>
    <row r="29" spans="1:14" x14ac:dyDescent="0.25">
      <c r="E29" s="79"/>
      <c r="F29" s="49" t="s">
        <v>23</v>
      </c>
      <c r="J29" s="79"/>
      <c r="K29" s="49" t="s">
        <v>23</v>
      </c>
    </row>
    <row r="30" spans="1:14" x14ac:dyDescent="0.25">
      <c r="E30" s="79"/>
      <c r="J30" s="79"/>
    </row>
  </sheetData>
  <mergeCells count="17">
    <mergeCell ref="B3:D3"/>
    <mergeCell ref="E3:H3"/>
    <mergeCell ref="B6:B7"/>
    <mergeCell ref="B8:C8"/>
    <mergeCell ref="E8:F8"/>
    <mergeCell ref="B4:D4"/>
    <mergeCell ref="E4:H4"/>
    <mergeCell ref="B5:D5"/>
    <mergeCell ref="E5:H5"/>
    <mergeCell ref="E10:E21"/>
    <mergeCell ref="J10:J21"/>
    <mergeCell ref="J3:M3"/>
    <mergeCell ref="N3:N6"/>
    <mergeCell ref="J4:M4"/>
    <mergeCell ref="J5:M5"/>
    <mergeCell ref="J8:K8"/>
    <mergeCell ref="I3:I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Resumo do Contrato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BRUNO HENRIQUE DOMINGOS RAMOS</cp:lastModifiedBy>
  <dcterms:created xsi:type="dcterms:W3CDTF">2018-03-05T11:36:05Z</dcterms:created>
  <dcterms:modified xsi:type="dcterms:W3CDTF">2022-03-25T11:55:44Z</dcterms:modified>
</cp:coreProperties>
</file>