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ownloads\"/>
    </mc:Choice>
  </mc:AlternateContent>
  <bookViews>
    <workbookView xWindow="0" yWindow="0" windowWidth="21600" windowHeight="9000" activeTab="2"/>
  </bookViews>
  <sheets>
    <sheet name="Resumo do Contrato" sheetId="2" r:id="rId1"/>
    <sheet name="Resumo por item" sheetId="4" r:id="rId2"/>
    <sheet name="Cronograma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9" i="3" l="1"/>
  <c r="AA23" i="3"/>
  <c r="AA22" i="3"/>
  <c r="AA21" i="3"/>
  <c r="AA20" i="3"/>
  <c r="AA19" i="3"/>
  <c r="AA18" i="3"/>
  <c r="AA17" i="3"/>
  <c r="AA16" i="3"/>
  <c r="AA15" i="3"/>
  <c r="AA14" i="3"/>
  <c r="AA13" i="3"/>
  <c r="AA9" i="3"/>
  <c r="Z12" i="3" s="1"/>
  <c r="AA12" i="3" s="1"/>
  <c r="Y9" i="3"/>
  <c r="V23" i="3" l="1"/>
  <c r="V22" i="3"/>
  <c r="V21" i="3"/>
  <c r="V20" i="3"/>
  <c r="V19" i="3"/>
  <c r="V18" i="3"/>
  <c r="V17" i="3"/>
  <c r="V16" i="3"/>
  <c r="V15" i="3"/>
  <c r="V14" i="3"/>
  <c r="V13" i="3"/>
  <c r="X9" i="3"/>
  <c r="V9" i="3"/>
  <c r="U12" i="3" s="1"/>
  <c r="V12" i="3" s="1"/>
  <c r="T9" i="3"/>
  <c r="Q13" i="3"/>
  <c r="Q14" i="3"/>
  <c r="Q15" i="3"/>
  <c r="Q16" i="3"/>
  <c r="Q17" i="3"/>
  <c r="Q18" i="3"/>
  <c r="Q19" i="3"/>
  <c r="Q20" i="3"/>
  <c r="Q21" i="3"/>
  <c r="Q22" i="3"/>
  <c r="Q23" i="3"/>
  <c r="Q12" i="3"/>
  <c r="L13" i="3"/>
  <c r="L14" i="3"/>
  <c r="L15" i="3"/>
  <c r="L16" i="3"/>
  <c r="L17" i="3"/>
  <c r="L18" i="3"/>
  <c r="L19" i="3"/>
  <c r="L20" i="3"/>
  <c r="L21" i="3"/>
  <c r="L22" i="3"/>
  <c r="L23" i="3"/>
  <c r="L12" i="3"/>
  <c r="O9" i="3"/>
  <c r="J9" i="3"/>
  <c r="E9" i="3"/>
  <c r="G13" i="3"/>
  <c r="G14" i="3"/>
  <c r="G15" i="3"/>
  <c r="G16" i="3"/>
  <c r="G17" i="3"/>
  <c r="G18" i="3"/>
  <c r="G19" i="3"/>
  <c r="G20" i="3"/>
  <c r="G21" i="3"/>
  <c r="G22" i="3"/>
  <c r="G23" i="3"/>
  <c r="B9" i="3"/>
  <c r="C12" i="3" l="1"/>
  <c r="G5" i="4"/>
  <c r="G6" i="4"/>
  <c r="G4" i="4"/>
  <c r="B2" i="4"/>
  <c r="I9" i="3" l="1"/>
  <c r="G9" i="3" l="1"/>
  <c r="F12" i="3" s="1"/>
  <c r="G12" i="3" s="1"/>
  <c r="F3" i="3"/>
  <c r="Q9" i="3"/>
  <c r="P12" i="3" s="1"/>
  <c r="L9" i="3"/>
  <c r="K12" i="3" s="1"/>
  <c r="N9" i="3" l="1"/>
  <c r="S9" i="3" s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<sst xmlns="http://schemas.openxmlformats.org/spreadsheetml/2006/main" count="106" uniqueCount="57">
  <si>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</si>
  <si>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</si>
  <si>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</si>
  <si>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</si>
  <si>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</si>
  <si>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</si>
  <si>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</si>
  <si>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</si>
  <si>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</si>
  <si>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</si>
  <si>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</si>
  <si>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</si>
  <si>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</si>
  <si>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</si>
  <si>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</si>
  <si>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</si>
  <si>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</si>
  <si>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</si>
  <si>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</si>
  <si>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</si>
  <si>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</si>
  <si>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</si>
  <si>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</si>
  <si>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</si>
  <si>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ADITIVO 01/2018 - PRORROGAÇÃO</t>
  </si>
  <si>
    <t>Valor Parcela</t>
  </si>
  <si>
    <t>Valor inicial do Contrato - 12/05/2017</t>
  </si>
  <si>
    <t>-</t>
  </si>
  <si>
    <t>Fornecimento de gasolina comum</t>
  </si>
  <si>
    <t>Fornecimento de álcool comum</t>
  </si>
  <si>
    <t>Fornecimento de diesel comum</t>
  </si>
  <si>
    <t>Percentual de desconto sobre o total faturado</t>
  </si>
  <si>
    <t>Litro</t>
  </si>
  <si>
    <t>Percentual</t>
  </si>
  <si>
    <t>ADITIVO 02/2019 - PRORROGAÇÃO</t>
  </si>
  <si>
    <t>ADITIVO 03/2020 - PRORROGAÇÃO</t>
  </si>
  <si>
    <t>CONTRATO.031.2017.PNR</t>
  </si>
  <si>
    <t>23718.000207/2018-20</t>
  </si>
  <si>
    <t>06/06/2017 a 05/06/2018</t>
  </si>
  <si>
    <t>06/06/2018 a 05/06/2019</t>
  </si>
  <si>
    <t>Termo Aditivo 01/2018 - 09/05/2018</t>
  </si>
  <si>
    <t>Termo Aditivo 02/2019 - 31/05/2019</t>
  </si>
  <si>
    <t>06/06/2019 a 05/06/2020</t>
  </si>
  <si>
    <t>23718.000368/2019-13</t>
  </si>
  <si>
    <t>Termo Aditivo 03/2020 - 13/05/2020</t>
  </si>
  <si>
    <t>06/06/2020 a 05/06/2021</t>
  </si>
  <si>
    <t>23718.000208/2020-08</t>
  </si>
  <si>
    <t>Termo Aditivo 04/2021 - 20/05/2020</t>
  </si>
  <si>
    <t>06/06/2021 até 05/06/2022</t>
  </si>
  <si>
    <t>23718.000193/2021-51</t>
  </si>
  <si>
    <t>ADITIVO 04/2021 - PRORROGAÇÃO</t>
  </si>
  <si>
    <t>Termo Aditivo 05/2022 - 1305/2022</t>
  </si>
  <si>
    <t>06/06/2022 até 05/06/2023</t>
  </si>
  <si>
    <t>23718.000240/2022-47</t>
  </si>
  <si>
    <t>06/06/2021 a 05/06/2022</t>
  </si>
  <si>
    <t>ADITIVO 05/2022 - PRORROGAÇÃO</t>
  </si>
  <si>
    <t>06/06/2022 a 05/06/2023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</si>
</sst>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/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1" applyFont="1" applyFill="1" applyBorder="1"/>
    <xf numFmtId="0" fontId="0" fillId="0" borderId="1" xfId="1" applyNumberFormat="1" applyFont="1" applyFill="1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 applyAlignment="1">
      <alignment vertical="center"/>
    </xf>
    <xf numFmtId="43" fontId="9" fillId="0" borderId="1" xfId="0" applyNumberFormat="1" applyFon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H10" sqref="H10"/>
    </sheetView>
  </sheetViews>
  <sheetFormatPr defaultColWidth="9.140625"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5703125" style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1" t="s">
        <v>36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3</v>
      </c>
      <c r="I3" s="79"/>
      <c r="J3" s="79"/>
    </row>
    <row r="4" spans="2:10" x14ac:dyDescent="0.25">
      <c r="B4" s="22" t="s">
        <v>26</v>
      </c>
      <c r="C4" s="19"/>
      <c r="D4" s="23" t="s">
        <v>38</v>
      </c>
      <c r="E4" s="19">
        <v>25618</v>
      </c>
      <c r="F4" s="20"/>
      <c r="G4" s="21"/>
      <c r="H4" s="60" t="s">
        <v>27</v>
      </c>
      <c r="I4" s="5"/>
    </row>
    <row r="5" spans="2:10" x14ac:dyDescent="0.25">
      <c r="B5" s="55" t="s">
        <v>40</v>
      </c>
      <c r="C5" s="19" t="s">
        <v>9</v>
      </c>
      <c r="D5" s="23" t="s">
        <v>39</v>
      </c>
      <c r="E5" s="19"/>
      <c r="F5" s="20"/>
      <c r="G5" s="21"/>
      <c r="H5" s="61" t="s">
        <v>37</v>
      </c>
      <c r="I5" s="5"/>
    </row>
    <row r="6" spans="2:10" x14ac:dyDescent="0.25">
      <c r="B6" s="22" t="s">
        <v>41</v>
      </c>
      <c r="C6" s="19" t="s">
        <v>9</v>
      </c>
      <c r="D6" s="23" t="s">
        <v>42</v>
      </c>
      <c r="E6" s="19"/>
      <c r="F6" s="20"/>
      <c r="G6" s="21"/>
      <c r="H6" s="61" t="s">
        <v>43</v>
      </c>
      <c r="I6" s="5"/>
    </row>
    <row r="7" spans="2:10" x14ac:dyDescent="0.25">
      <c r="B7" s="22" t="s">
        <v>44</v>
      </c>
      <c r="C7" s="19" t="s">
        <v>9</v>
      </c>
      <c r="D7" s="23" t="s">
        <v>45</v>
      </c>
      <c r="E7" s="19"/>
      <c r="F7" s="20"/>
      <c r="G7" s="21"/>
      <c r="H7" s="61" t="s">
        <v>46</v>
      </c>
      <c r="I7" s="5"/>
    </row>
    <row r="8" spans="2:10" x14ac:dyDescent="0.25">
      <c r="B8" s="22" t="s">
        <v>47</v>
      </c>
      <c r="C8" s="1" t="s">
        <v>9</v>
      </c>
      <c r="D8" s="18" t="s">
        <v>48</v>
      </c>
      <c r="E8" s="19"/>
      <c r="F8" s="20"/>
      <c r="G8" s="21"/>
      <c r="H8" s="61" t="s">
        <v>49</v>
      </c>
      <c r="I8" s="5"/>
    </row>
    <row r="9" spans="2:10" x14ac:dyDescent="0.25">
      <c r="B9" s="22" t="s">
        <v>51</v>
      </c>
      <c r="C9" s="17" t="s">
        <v>9</v>
      </c>
      <c r="D9" s="18" t="s">
        <v>52</v>
      </c>
      <c r="E9" s="19"/>
      <c r="F9" s="20"/>
      <c r="G9" s="21"/>
      <c r="H9" s="61" t="s">
        <v>53</v>
      </c>
      <c r="I9" s="5"/>
    </row>
    <row r="10" spans="2:10" x14ac:dyDescent="0.25">
      <c r="B10" s="22"/>
      <c r="C10" s="17"/>
      <c r="D10" s="18"/>
      <c r="E10" s="19"/>
      <c r="F10" s="20"/>
      <c r="G10" s="21"/>
      <c r="H10" s="62"/>
      <c r="I10" s="5"/>
    </row>
    <row r="11" spans="2:10" x14ac:dyDescent="0.25">
      <c r="B11" s="55"/>
      <c r="C11" s="17"/>
      <c r="D11" s="18"/>
      <c r="E11" s="19"/>
      <c r="F11" s="20"/>
      <c r="G11" s="21"/>
      <c r="H11" s="62"/>
      <c r="I11" s="5"/>
    </row>
    <row r="12" spans="2:10" x14ac:dyDescent="0.25">
      <c r="B12" s="22"/>
      <c r="C12" s="19"/>
      <c r="D12" s="18"/>
      <c r="E12" s="19"/>
      <c r="F12" s="20"/>
      <c r="G12" s="21"/>
      <c r="H12" s="62"/>
      <c r="I12" s="5"/>
    </row>
    <row r="13" spans="2:10" x14ac:dyDescent="0.25">
      <c r="B13" s="22"/>
      <c r="C13" s="19"/>
      <c r="D13" s="18"/>
      <c r="E13" s="19"/>
      <c r="F13" s="20"/>
      <c r="G13" s="21"/>
      <c r="H13" s="62"/>
      <c r="I13" s="5"/>
    </row>
    <row r="14" spans="2:10" x14ac:dyDescent="0.25">
      <c r="B14" s="22"/>
      <c r="C14" s="19"/>
      <c r="D14" s="18"/>
      <c r="E14" s="19"/>
      <c r="F14" s="20"/>
      <c r="G14" s="21"/>
      <c r="H14" s="62"/>
      <c r="I14" s="5"/>
    </row>
    <row r="15" spans="2:10" x14ac:dyDescent="0.25">
      <c r="B15" s="22"/>
      <c r="C15" s="19"/>
      <c r="D15" s="23"/>
      <c r="E15" s="19"/>
      <c r="F15" s="20"/>
      <c r="G15" s="21"/>
      <c r="H15" s="61"/>
      <c r="I15" s="5"/>
    </row>
    <row r="16" spans="2:10" x14ac:dyDescent="0.25">
      <c r="B16" s="22"/>
      <c r="C16" s="19"/>
      <c r="D16" s="23"/>
      <c r="E16" s="19"/>
      <c r="F16" s="20"/>
      <c r="G16" s="21"/>
      <c r="H16" s="60"/>
      <c r="I16" s="5"/>
    </row>
    <row r="17" spans="2:10" x14ac:dyDescent="0.25">
      <c r="B17" s="22"/>
      <c r="C17" s="19"/>
      <c r="D17" s="23"/>
      <c r="E17" s="19"/>
      <c r="F17" s="20"/>
      <c r="G17" s="21"/>
      <c r="H17" s="61"/>
      <c r="I17" s="5"/>
    </row>
    <row r="18" spans="2:10" x14ac:dyDescent="0.25">
      <c r="B18" s="22"/>
      <c r="C18" s="19"/>
      <c r="D18" s="18"/>
      <c r="E18" s="19"/>
      <c r="F18" s="20"/>
      <c r="G18" s="21"/>
      <c r="H18" s="62"/>
      <c r="I18" s="5"/>
    </row>
    <row r="19" spans="2:10" x14ac:dyDescent="0.25">
      <c r="B19" s="22"/>
      <c r="C19" s="19"/>
      <c r="D19" s="18"/>
      <c r="E19" s="19"/>
      <c r="F19" s="20"/>
      <c r="G19" s="21"/>
      <c r="H19" s="62"/>
      <c r="I19" s="5"/>
    </row>
    <row r="20" spans="2:10" x14ac:dyDescent="0.25">
      <c r="B20" s="22"/>
      <c r="C20" s="19"/>
      <c r="D20" s="18"/>
      <c r="E20" s="19"/>
      <c r="F20" s="20"/>
      <c r="G20" s="21"/>
      <c r="H20" s="62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62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62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62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62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62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62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62"/>
      <c r="I27" s="5"/>
      <c r="J27" s="6"/>
    </row>
    <row r="28" spans="2:10" x14ac:dyDescent="0.25">
      <c r="B28" s="80" t="s">
        <v>10</v>
      </c>
      <c r="C28" s="81"/>
      <c r="D28" s="82"/>
      <c r="E28" s="25">
        <f>SUM(E4:E27)</f>
        <v>25618</v>
      </c>
      <c r="F28" s="26">
        <f>SUM(F4:F27)</f>
        <v>0</v>
      </c>
      <c r="G28" s="27">
        <f>SUM(G4:G27)</f>
        <v>0</v>
      </c>
      <c r="H28" s="24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19:C21 C29:C1048576 C9:C17 C3:C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"/>
  <sheetViews>
    <sheetView showGridLines="0" zoomScale="110" zoomScaleNormal="110" workbookViewId="0">
      <selection activeCell="G8" sqref="G8"/>
    </sheetView>
  </sheetViews>
  <sheetFormatPr defaultRowHeight="15" x14ac:dyDescent="0.25"/>
  <cols>
    <col min="1" max="1" width="2.42578125" customWidth="1"/>
    <col min="3" max="3" width="30.5703125" bestFit="1" customWidth="1"/>
    <col min="4" max="4" width="10" bestFit="1" customWidth="1"/>
    <col min="6" max="6" width="16.28515625" bestFit="1" customWidth="1"/>
    <col min="7" max="7" width="14.42578125" bestFit="1" customWidth="1"/>
    <col min="8" max="8" width="19" style="54" customWidth="1"/>
    <col min="9" max="10" width="22.140625" bestFit="1" customWidth="1"/>
  </cols>
  <sheetData>
    <row r="2" spans="2:7" x14ac:dyDescent="0.25">
      <c r="B2" s="84" t="str">
        <f>'Resumo do Contrato'!B3</f>
        <v>CONTRATO.031.2017.PNR</v>
      </c>
      <c r="C2" s="85"/>
      <c r="D2" s="85"/>
      <c r="E2" s="85"/>
      <c r="F2" s="85"/>
      <c r="G2" s="86"/>
    </row>
    <row r="3" spans="2:7" x14ac:dyDescent="0.25">
      <c r="B3" s="65" t="s">
        <v>15</v>
      </c>
      <c r="C3" s="65" t="s">
        <v>17</v>
      </c>
      <c r="D3" s="65" t="s">
        <v>18</v>
      </c>
      <c r="E3" s="65" t="s">
        <v>19</v>
      </c>
      <c r="F3" s="65" t="s">
        <v>20</v>
      </c>
      <c r="G3" s="65" t="s">
        <v>21</v>
      </c>
    </row>
    <row r="4" spans="2:7" x14ac:dyDescent="0.25">
      <c r="B4" s="64">
        <v>34</v>
      </c>
      <c r="C4" s="66" t="s">
        <v>28</v>
      </c>
      <c r="D4" s="64" t="s">
        <v>32</v>
      </c>
      <c r="E4" s="66">
        <v>4580</v>
      </c>
      <c r="F4" s="73">
        <v>3.98</v>
      </c>
      <c r="G4" s="69">
        <f>E4*F4</f>
        <v>18228.400000000001</v>
      </c>
    </row>
    <row r="5" spans="2:7" x14ac:dyDescent="0.25">
      <c r="B5" s="64">
        <v>35</v>
      </c>
      <c r="C5" s="66" t="s">
        <v>29</v>
      </c>
      <c r="D5" s="64" t="s">
        <v>32</v>
      </c>
      <c r="E5" s="66">
        <v>2000</v>
      </c>
      <c r="F5" s="73">
        <v>2.44</v>
      </c>
      <c r="G5" s="69">
        <f t="shared" ref="G5:G6" si="0">E5*F5</f>
        <v>4880</v>
      </c>
    </row>
    <row r="6" spans="2:7" x14ac:dyDescent="0.25">
      <c r="B6" s="64">
        <v>36</v>
      </c>
      <c r="C6" s="66" t="s">
        <v>30</v>
      </c>
      <c r="D6" s="64" t="s">
        <v>32</v>
      </c>
      <c r="E6" s="66">
        <v>970</v>
      </c>
      <c r="F6" s="73">
        <v>2.73</v>
      </c>
      <c r="G6" s="69">
        <f t="shared" si="0"/>
        <v>2648.1</v>
      </c>
    </row>
    <row r="7" spans="2:7" ht="30" x14ac:dyDescent="0.25">
      <c r="B7" s="64">
        <v>67</v>
      </c>
      <c r="C7" s="70" t="s">
        <v>31</v>
      </c>
      <c r="D7" s="64" t="s">
        <v>33</v>
      </c>
      <c r="E7" s="66">
        <v>1</v>
      </c>
      <c r="F7" s="71">
        <v>5.4000000000000003E-3</v>
      </c>
      <c r="G7" s="71">
        <v>5.4000000000000003E-3</v>
      </c>
    </row>
    <row r="8" spans="2:7" x14ac:dyDescent="0.25">
      <c r="B8" s="83" t="s">
        <v>16</v>
      </c>
      <c r="C8" s="83"/>
      <c r="D8" s="83"/>
      <c r="E8" s="83"/>
      <c r="F8" s="83"/>
      <c r="G8" s="72">
        <v>25618</v>
      </c>
    </row>
    <row r="9" spans="2:7" x14ac:dyDescent="0.25">
      <c r="B9" s="63"/>
      <c r="C9" s="63"/>
      <c r="D9" s="63"/>
      <c r="E9" s="63"/>
      <c r="F9" s="63"/>
      <c r="G9" s="63"/>
    </row>
  </sheetData>
  <mergeCells count="2">
    <mergeCell ref="B8:F8"/>
    <mergeCell ref="B2:G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6"/>
  <sheetViews>
    <sheetView showGridLines="0" tabSelected="1" topLeftCell="Q1" workbookViewId="0">
      <selection activeCell="X14" sqref="X14"/>
    </sheetView>
  </sheetViews>
  <sheetFormatPr defaultColWidth="9.140625" defaultRowHeight="15" x14ac:dyDescent="0.25"/>
  <cols>
    <col min="1" max="1" width="4.140625" style="32" customWidth="1"/>
    <col min="2" max="2" width="10.85546875" style="32" bestFit="1" customWidth="1"/>
    <col min="3" max="3" width="12.42578125" style="32" bestFit="1" customWidth="1"/>
    <col min="4" max="4" width="12.85546875" style="32" bestFit="1" customWidth="1"/>
    <col min="5" max="5" width="11.85546875" style="32" bestFit="1" customWidth="1"/>
    <col min="6" max="6" width="12.85546875" style="32" bestFit="1" customWidth="1"/>
    <col min="7" max="7" width="14.85546875" style="32" bestFit="1" customWidth="1"/>
    <col min="8" max="8" width="14.140625" style="32" bestFit="1" customWidth="1"/>
    <col min="9" max="9" width="16.140625" style="33" bestFit="1" customWidth="1"/>
    <col min="10" max="10" width="11.85546875" style="32" bestFit="1" customWidth="1"/>
    <col min="11" max="11" width="12.42578125" style="32" bestFit="1" customWidth="1"/>
    <col min="12" max="12" width="14.85546875" style="32" bestFit="1" customWidth="1"/>
    <col min="13" max="13" width="14.140625" style="32" bestFit="1" customWidth="1"/>
    <col min="14" max="14" width="16.140625" style="33" bestFit="1" customWidth="1"/>
    <col min="15" max="15" width="11.85546875" style="32" bestFit="1" customWidth="1"/>
    <col min="16" max="16" width="12.42578125" style="32" bestFit="1" customWidth="1"/>
    <col min="17" max="17" width="14.85546875" style="32" bestFit="1" customWidth="1"/>
    <col min="18" max="18" width="14.140625" style="32" bestFit="1" customWidth="1"/>
    <col min="19" max="19" width="16.140625" style="33" bestFit="1" customWidth="1"/>
    <col min="20" max="20" width="11.85546875" style="32" bestFit="1" customWidth="1"/>
    <col min="21" max="21" width="12.42578125" style="32" bestFit="1" customWidth="1"/>
    <col min="22" max="22" width="11.85546875" style="32" bestFit="1" customWidth="1"/>
    <col min="23" max="23" width="12.42578125" style="32" bestFit="1" customWidth="1"/>
    <col min="24" max="24" width="16.140625" style="32" bestFit="1" customWidth="1"/>
    <col min="25" max="25" width="11.85546875" style="32" bestFit="1" customWidth="1"/>
    <col min="26" max="26" width="12.42578125" style="32" bestFit="1" customWidth="1"/>
    <col min="27" max="27" width="11.85546875" style="32" bestFit="1" customWidth="1"/>
    <col min="28" max="28" width="12.42578125" style="32" bestFit="1" customWidth="1"/>
    <col min="29" max="29" width="16.140625" style="32" bestFit="1" customWidth="1"/>
    <col min="30" max="16384" width="9.140625" style="32"/>
  </cols>
  <sheetData>
    <row r="1" spans="2:29" s="57" customFormat="1" x14ac:dyDescent="0.25">
      <c r="I1" s="58"/>
      <c r="N1" s="58"/>
      <c r="S1" s="58"/>
    </row>
    <row r="2" spans="2:29" s="57" customFormat="1" x14ac:dyDescent="0.25">
      <c r="I2" s="58"/>
      <c r="N2" s="58"/>
      <c r="S2" s="58"/>
    </row>
    <row r="3" spans="2:29" s="59" customFormat="1" x14ac:dyDescent="0.25">
      <c r="F3" s="59">
        <f>F1-F2</f>
        <v>0</v>
      </c>
    </row>
    <row r="4" spans="2:29" s="59" customFormat="1" x14ac:dyDescent="0.25"/>
    <row r="5" spans="2:29" s="34" customFormat="1" x14ac:dyDescent="0.25">
      <c r="B5" s="87" t="str">
        <f>'Resumo do Contrato'!B3</f>
        <v>CONTRATO.031.2017.PNR</v>
      </c>
      <c r="C5" s="87"/>
      <c r="D5" s="87"/>
      <c r="E5" s="90" t="s">
        <v>24</v>
      </c>
      <c r="F5" s="90"/>
      <c r="G5" s="90"/>
      <c r="H5" s="90"/>
      <c r="I5" s="88" t="s">
        <v>5</v>
      </c>
      <c r="J5" s="90" t="s">
        <v>34</v>
      </c>
      <c r="K5" s="90"/>
      <c r="L5" s="90"/>
      <c r="M5" s="90"/>
      <c r="N5" s="88" t="s">
        <v>5</v>
      </c>
      <c r="O5" s="90" t="s">
        <v>35</v>
      </c>
      <c r="P5" s="90"/>
      <c r="Q5" s="90"/>
      <c r="R5" s="90"/>
      <c r="S5" s="88" t="s">
        <v>5</v>
      </c>
      <c r="T5" s="90" t="s">
        <v>50</v>
      </c>
      <c r="U5" s="90"/>
      <c r="V5" s="90"/>
      <c r="W5" s="90"/>
      <c r="X5" s="88" t="s">
        <v>5</v>
      </c>
      <c r="Y5" s="90" t="s">
        <v>55</v>
      </c>
      <c r="Z5" s="90"/>
      <c r="AA5" s="90"/>
      <c r="AB5" s="90"/>
      <c r="AC5" s="88" t="s">
        <v>5</v>
      </c>
    </row>
    <row r="6" spans="2:29" s="34" customFormat="1" x14ac:dyDescent="0.25">
      <c r="B6" s="93" t="str">
        <f>'Resumo do Contrato'!D4</f>
        <v>06/06/2017 a 05/06/2018</v>
      </c>
      <c r="C6" s="93"/>
      <c r="D6" s="93"/>
      <c r="E6" s="90" t="s">
        <v>39</v>
      </c>
      <c r="F6" s="90"/>
      <c r="G6" s="90"/>
      <c r="H6" s="90"/>
      <c r="I6" s="88"/>
      <c r="J6" s="90" t="s">
        <v>42</v>
      </c>
      <c r="K6" s="90"/>
      <c r="L6" s="90"/>
      <c r="M6" s="90"/>
      <c r="N6" s="88"/>
      <c r="O6" s="90" t="s">
        <v>45</v>
      </c>
      <c r="P6" s="90"/>
      <c r="Q6" s="90"/>
      <c r="R6" s="90"/>
      <c r="S6" s="88"/>
      <c r="T6" s="90" t="s">
        <v>54</v>
      </c>
      <c r="U6" s="90"/>
      <c r="V6" s="90"/>
      <c r="W6" s="90"/>
      <c r="X6" s="88"/>
      <c r="Y6" s="90" t="s">
        <v>56</v>
      </c>
      <c r="Z6" s="90"/>
      <c r="AA6" s="90"/>
      <c r="AB6" s="90"/>
      <c r="AC6" s="88"/>
    </row>
    <row r="7" spans="2:29" s="34" customFormat="1" x14ac:dyDescent="0.25">
      <c r="B7" s="87"/>
      <c r="C7" s="87"/>
      <c r="D7" s="87"/>
      <c r="E7" s="90"/>
      <c r="F7" s="90"/>
      <c r="G7" s="90"/>
      <c r="H7" s="90"/>
      <c r="I7" s="88"/>
      <c r="J7" s="90"/>
      <c r="K7" s="90"/>
      <c r="L7" s="90"/>
      <c r="M7" s="90"/>
      <c r="N7" s="88"/>
      <c r="O7" s="90"/>
      <c r="P7" s="90"/>
      <c r="Q7" s="90"/>
      <c r="R7" s="90"/>
      <c r="S7" s="88"/>
      <c r="T7" s="90"/>
      <c r="U7" s="90"/>
      <c r="V7" s="90"/>
      <c r="W7" s="90"/>
      <c r="X7" s="88"/>
      <c r="Y7" s="90"/>
      <c r="Z7" s="90"/>
      <c r="AA7" s="90"/>
      <c r="AB7" s="90"/>
      <c r="AC7" s="88"/>
    </row>
    <row r="8" spans="2:29" s="35" customFormat="1" ht="30" x14ac:dyDescent="0.25">
      <c r="B8" s="91" t="s">
        <v>6</v>
      </c>
      <c r="C8" s="91"/>
      <c r="D8" s="36" t="s">
        <v>0</v>
      </c>
      <c r="E8" s="36" t="s">
        <v>11</v>
      </c>
      <c r="F8" s="36" t="s">
        <v>12</v>
      </c>
      <c r="G8" s="36" t="s">
        <v>22</v>
      </c>
      <c r="H8" s="37" t="s">
        <v>4</v>
      </c>
      <c r="I8" s="88"/>
      <c r="J8" s="36" t="s">
        <v>11</v>
      </c>
      <c r="K8" s="36" t="s">
        <v>12</v>
      </c>
      <c r="L8" s="36" t="s">
        <v>22</v>
      </c>
      <c r="M8" s="37" t="s">
        <v>4</v>
      </c>
      <c r="N8" s="88"/>
      <c r="O8" s="36" t="s">
        <v>11</v>
      </c>
      <c r="P8" s="36" t="s">
        <v>12</v>
      </c>
      <c r="Q8" s="36" t="s">
        <v>22</v>
      </c>
      <c r="R8" s="37" t="s">
        <v>4</v>
      </c>
      <c r="S8" s="88"/>
      <c r="T8" s="76" t="s">
        <v>11</v>
      </c>
      <c r="U8" s="76" t="s">
        <v>12</v>
      </c>
      <c r="V8" s="76" t="s">
        <v>22</v>
      </c>
      <c r="W8" s="37" t="s">
        <v>4</v>
      </c>
      <c r="X8" s="88"/>
      <c r="Y8" s="78" t="s">
        <v>11</v>
      </c>
      <c r="Z8" s="78" t="s">
        <v>12</v>
      </c>
      <c r="AA8" s="78" t="s">
        <v>22</v>
      </c>
      <c r="AB8" s="37" t="s">
        <v>4</v>
      </c>
      <c r="AC8" s="88"/>
    </row>
    <row r="9" spans="2:29" s="34" customFormat="1" x14ac:dyDescent="0.25">
      <c r="B9" s="92">
        <f>D9/12</f>
        <v>2134.8333333333335</v>
      </c>
      <c r="C9" s="91"/>
      <c r="D9" s="38">
        <v>25618</v>
      </c>
      <c r="E9" s="38">
        <f>F9/12</f>
        <v>2134.8333333333335</v>
      </c>
      <c r="F9" s="38">
        <v>25618</v>
      </c>
      <c r="G9" s="38">
        <f>F9-D9</f>
        <v>0</v>
      </c>
      <c r="H9" s="39">
        <v>25618</v>
      </c>
      <c r="I9" s="40">
        <f>H9+D9</f>
        <v>51236</v>
      </c>
      <c r="J9" s="38">
        <f>K9/12</f>
        <v>2134.8333333333335</v>
      </c>
      <c r="K9" s="39">
        <v>25618</v>
      </c>
      <c r="L9" s="38">
        <f>K9-F9</f>
        <v>0</v>
      </c>
      <c r="M9" s="39">
        <v>25618</v>
      </c>
      <c r="N9" s="40">
        <f>M9+I9</f>
        <v>76854</v>
      </c>
      <c r="O9" s="38">
        <f>P9/12</f>
        <v>2134.8333333333335</v>
      </c>
      <c r="P9" s="39">
        <v>25618</v>
      </c>
      <c r="Q9" s="38">
        <f>P9-K9</f>
        <v>0</v>
      </c>
      <c r="R9" s="39">
        <v>25618</v>
      </c>
      <c r="S9" s="40">
        <f>R9+N9</f>
        <v>102472</v>
      </c>
      <c r="T9" s="38">
        <f>U9/12</f>
        <v>2134.8333333333335</v>
      </c>
      <c r="U9" s="39">
        <v>25618</v>
      </c>
      <c r="V9" s="38">
        <f>U9-P9</f>
        <v>0</v>
      </c>
      <c r="W9" s="39">
        <v>25618</v>
      </c>
      <c r="X9" s="40">
        <f>W9+S9</f>
        <v>128090</v>
      </c>
      <c r="Y9" s="38">
        <f>Z9/12</f>
        <v>2134.8333333333335</v>
      </c>
      <c r="Z9" s="39">
        <v>25618</v>
      </c>
      <c r="AA9" s="38">
        <f>Z9-U9</f>
        <v>0</v>
      </c>
      <c r="AB9" s="39">
        <v>25618</v>
      </c>
      <c r="AC9" s="40">
        <f>AB9+X9</f>
        <v>153708</v>
      </c>
    </row>
    <row r="10" spans="2:29" s="34" customFormat="1" x14ac:dyDescent="0.25">
      <c r="B10" s="89" t="s">
        <v>13</v>
      </c>
      <c r="C10" s="89"/>
      <c r="D10" s="41"/>
      <c r="E10" s="89" t="s">
        <v>13</v>
      </c>
      <c r="F10" s="89"/>
      <c r="G10" s="42"/>
      <c r="H10" s="43"/>
      <c r="I10" s="43"/>
      <c r="J10" s="89" t="s">
        <v>13</v>
      </c>
      <c r="K10" s="89"/>
      <c r="L10" s="53"/>
      <c r="M10" s="43"/>
      <c r="N10" s="43"/>
      <c r="O10" s="89" t="s">
        <v>13</v>
      </c>
      <c r="P10" s="89"/>
      <c r="Q10" s="53"/>
      <c r="R10" s="43"/>
      <c r="S10" s="43"/>
      <c r="T10" s="89" t="s">
        <v>13</v>
      </c>
      <c r="U10" s="89"/>
      <c r="V10" s="75"/>
      <c r="W10" s="43"/>
      <c r="X10" s="43"/>
      <c r="Y10" s="89" t="s">
        <v>13</v>
      </c>
      <c r="Z10" s="89"/>
      <c r="AA10" s="77"/>
      <c r="AB10" s="43"/>
      <c r="AC10" s="43"/>
    </row>
    <row r="11" spans="2:29" s="44" customFormat="1" ht="30" x14ac:dyDescent="0.25">
      <c r="B11" s="47" t="s">
        <v>23</v>
      </c>
      <c r="C11" s="45" t="s">
        <v>25</v>
      </c>
      <c r="D11" s="46"/>
      <c r="E11" s="47" t="s">
        <v>23</v>
      </c>
      <c r="F11" s="48" t="s">
        <v>14</v>
      </c>
      <c r="G11" s="48" t="s">
        <v>25</v>
      </c>
      <c r="H11" s="49"/>
      <c r="I11" s="43"/>
      <c r="J11" s="47" t="s">
        <v>23</v>
      </c>
      <c r="K11" s="48" t="s">
        <v>14</v>
      </c>
      <c r="L11" s="48" t="s">
        <v>25</v>
      </c>
      <c r="M11" s="49"/>
      <c r="N11" s="43"/>
      <c r="O11" s="47" t="s">
        <v>23</v>
      </c>
      <c r="P11" s="48" t="s">
        <v>14</v>
      </c>
      <c r="Q11" s="48" t="s">
        <v>25</v>
      </c>
      <c r="R11" s="49"/>
      <c r="S11" s="43"/>
      <c r="T11" s="47" t="s">
        <v>23</v>
      </c>
      <c r="U11" s="48" t="s">
        <v>14</v>
      </c>
      <c r="V11" s="48" t="s">
        <v>25</v>
      </c>
      <c r="W11" s="49"/>
      <c r="X11" s="43"/>
      <c r="Y11" s="47" t="s">
        <v>23</v>
      </c>
      <c r="Z11" s="48" t="s">
        <v>14</v>
      </c>
      <c r="AA11" s="48" t="s">
        <v>25</v>
      </c>
      <c r="AB11" s="49"/>
      <c r="AC11" s="43"/>
    </row>
    <row r="12" spans="2:29" s="34" customFormat="1" x14ac:dyDescent="0.25">
      <c r="B12" s="68">
        <v>1</v>
      </c>
      <c r="C12" s="50">
        <f>D9/12</f>
        <v>2134.8333333333335</v>
      </c>
      <c r="E12" s="68">
        <v>13</v>
      </c>
      <c r="F12" s="51">
        <f>(G9/365)*217</f>
        <v>0</v>
      </c>
      <c r="G12" s="51">
        <f>F12+C12</f>
        <v>2134.8333333333335</v>
      </c>
      <c r="H12" s="52"/>
      <c r="I12" s="43"/>
      <c r="J12" s="68">
        <v>25</v>
      </c>
      <c r="K12" s="51">
        <f>(L9/360)*148</f>
        <v>0</v>
      </c>
      <c r="L12" s="67">
        <f>G12+K12</f>
        <v>2134.8333333333335</v>
      </c>
      <c r="M12" s="52"/>
      <c r="N12" s="43"/>
      <c r="O12" s="68">
        <v>37</v>
      </c>
      <c r="P12" s="51">
        <f>(Q9/360)*148</f>
        <v>0</v>
      </c>
      <c r="Q12" s="67">
        <f>L12+P12</f>
        <v>2134.8333333333335</v>
      </c>
      <c r="R12" s="52"/>
      <c r="S12" s="43"/>
      <c r="T12" s="68">
        <v>49</v>
      </c>
      <c r="U12" s="51">
        <f>(V9/360)*148</f>
        <v>0</v>
      </c>
      <c r="V12" s="67">
        <f>Q12+U12</f>
        <v>2134.8333333333335</v>
      </c>
      <c r="W12" s="52"/>
      <c r="X12" s="43"/>
      <c r="Y12" s="68">
        <v>61</v>
      </c>
      <c r="Z12" s="51">
        <f>(AA9/360)*148</f>
        <v>0</v>
      </c>
      <c r="AA12" s="67">
        <f>V12+Z12</f>
        <v>2134.8333333333335</v>
      </c>
      <c r="AB12" s="52"/>
      <c r="AC12" s="43"/>
    </row>
    <row r="13" spans="2:29" s="34" customFormat="1" x14ac:dyDescent="0.25">
      <c r="B13" s="68">
        <v>2</v>
      </c>
      <c r="C13" s="67">
        <v>2134.8333333333335</v>
      </c>
      <c r="E13" s="74">
        <v>14</v>
      </c>
      <c r="F13" s="51"/>
      <c r="G13" s="51">
        <f t="shared" ref="G13:G23" si="0">F13+C13</f>
        <v>2134.8333333333335</v>
      </c>
      <c r="H13" s="56"/>
      <c r="I13" s="43"/>
      <c r="J13" s="74">
        <v>26</v>
      </c>
      <c r="K13" s="51"/>
      <c r="L13" s="67">
        <f t="shared" ref="L13:L23" si="1">G13+K13</f>
        <v>2134.8333333333335</v>
      </c>
      <c r="M13" s="56"/>
      <c r="N13" s="43"/>
      <c r="O13" s="74">
        <v>38</v>
      </c>
      <c r="P13" s="51"/>
      <c r="Q13" s="67">
        <f t="shared" ref="Q13:Q23" si="2">L13+P13</f>
        <v>2134.8333333333335</v>
      </c>
      <c r="R13" s="56"/>
      <c r="S13" s="43"/>
      <c r="T13" s="74">
        <v>50</v>
      </c>
      <c r="U13" s="51"/>
      <c r="V13" s="67">
        <f t="shared" ref="V13:V23" si="3">Q13+U13</f>
        <v>2134.8333333333335</v>
      </c>
      <c r="W13" s="56"/>
      <c r="X13" s="43"/>
      <c r="Y13" s="74">
        <v>62</v>
      </c>
      <c r="Z13" s="51"/>
      <c r="AA13" s="67">
        <f t="shared" ref="AA13:AA23" si="4">V13+Z13</f>
        <v>2134.8333333333335</v>
      </c>
      <c r="AB13" s="56"/>
      <c r="AC13" s="43"/>
    </row>
    <row r="14" spans="2:29" s="34" customFormat="1" x14ac:dyDescent="0.25">
      <c r="B14" s="68">
        <v>3</v>
      </c>
      <c r="C14" s="67">
        <v>2134.8333333333335</v>
      </c>
      <c r="E14" s="74">
        <v>15</v>
      </c>
      <c r="F14" s="51"/>
      <c r="G14" s="51">
        <f t="shared" si="0"/>
        <v>2134.8333333333335</v>
      </c>
      <c r="H14" s="56"/>
      <c r="I14" s="43"/>
      <c r="J14" s="68">
        <v>27</v>
      </c>
      <c r="K14" s="51"/>
      <c r="L14" s="67">
        <f t="shared" si="1"/>
        <v>2134.8333333333335</v>
      </c>
      <c r="M14" s="56"/>
      <c r="N14" s="43"/>
      <c r="O14" s="68">
        <v>39</v>
      </c>
      <c r="P14" s="51"/>
      <c r="Q14" s="67">
        <f t="shared" si="2"/>
        <v>2134.8333333333335</v>
      </c>
      <c r="R14" s="56"/>
      <c r="S14" s="43"/>
      <c r="T14" s="68">
        <v>51</v>
      </c>
      <c r="U14" s="51"/>
      <c r="V14" s="67">
        <f t="shared" si="3"/>
        <v>2134.8333333333335</v>
      </c>
      <c r="W14" s="56"/>
      <c r="X14" s="43"/>
      <c r="Y14" s="68">
        <v>63</v>
      </c>
      <c r="Z14" s="51"/>
      <c r="AA14" s="67">
        <f t="shared" si="4"/>
        <v>2134.8333333333335</v>
      </c>
      <c r="AB14" s="56"/>
      <c r="AC14" s="43"/>
    </row>
    <row r="15" spans="2:29" s="34" customFormat="1" x14ac:dyDescent="0.25">
      <c r="B15" s="68">
        <v>4</v>
      </c>
      <c r="C15" s="67">
        <v>2134.8333333333335</v>
      </c>
      <c r="E15" s="74">
        <v>16</v>
      </c>
      <c r="F15" s="51"/>
      <c r="G15" s="51">
        <f t="shared" si="0"/>
        <v>2134.8333333333335</v>
      </c>
      <c r="H15" s="52"/>
      <c r="I15" s="43"/>
      <c r="J15" s="74">
        <v>28</v>
      </c>
      <c r="K15" s="51"/>
      <c r="L15" s="67">
        <f t="shared" si="1"/>
        <v>2134.8333333333335</v>
      </c>
      <c r="M15" s="52"/>
      <c r="N15" s="43"/>
      <c r="O15" s="74">
        <v>40</v>
      </c>
      <c r="P15" s="51"/>
      <c r="Q15" s="67">
        <f t="shared" si="2"/>
        <v>2134.8333333333335</v>
      </c>
      <c r="R15" s="52"/>
      <c r="S15" s="43"/>
      <c r="T15" s="74">
        <v>52</v>
      </c>
      <c r="U15" s="51"/>
      <c r="V15" s="67">
        <f t="shared" si="3"/>
        <v>2134.8333333333335</v>
      </c>
      <c r="W15" s="52"/>
      <c r="X15" s="43"/>
      <c r="Y15" s="68">
        <v>64</v>
      </c>
      <c r="Z15" s="51"/>
      <c r="AA15" s="67">
        <f t="shared" si="4"/>
        <v>2134.8333333333335</v>
      </c>
      <c r="AB15" s="52"/>
      <c r="AC15" s="43"/>
    </row>
    <row r="16" spans="2:29" s="34" customFormat="1" x14ac:dyDescent="0.25">
      <c r="B16" s="68">
        <v>5</v>
      </c>
      <c r="C16" s="67">
        <v>2134.8333333333335</v>
      </c>
      <c r="E16" s="74">
        <v>17</v>
      </c>
      <c r="F16" s="51"/>
      <c r="G16" s="51">
        <f t="shared" si="0"/>
        <v>2134.8333333333335</v>
      </c>
      <c r="H16" s="52"/>
      <c r="I16" s="43"/>
      <c r="J16" s="68">
        <v>29</v>
      </c>
      <c r="K16" s="51"/>
      <c r="L16" s="67">
        <f t="shared" si="1"/>
        <v>2134.8333333333335</v>
      </c>
      <c r="M16" s="52"/>
      <c r="N16" s="43"/>
      <c r="O16" s="68">
        <v>41</v>
      </c>
      <c r="P16" s="51"/>
      <c r="Q16" s="67">
        <f t="shared" si="2"/>
        <v>2134.8333333333335</v>
      </c>
      <c r="R16" s="52"/>
      <c r="S16" s="43"/>
      <c r="T16" s="68">
        <v>53</v>
      </c>
      <c r="U16" s="51"/>
      <c r="V16" s="67">
        <f t="shared" si="3"/>
        <v>2134.8333333333335</v>
      </c>
      <c r="W16" s="52"/>
      <c r="X16" s="43"/>
      <c r="Y16" s="74">
        <v>65</v>
      </c>
      <c r="Z16" s="51"/>
      <c r="AA16" s="67">
        <f t="shared" si="4"/>
        <v>2134.8333333333335</v>
      </c>
      <c r="AB16" s="52"/>
      <c r="AC16" s="43"/>
    </row>
    <row r="17" spans="2:29" s="34" customFormat="1" x14ac:dyDescent="0.25">
      <c r="B17" s="68">
        <v>6</v>
      </c>
      <c r="C17" s="67">
        <v>2134.8333333333335</v>
      </c>
      <c r="E17" s="74">
        <v>18</v>
      </c>
      <c r="F17" s="51"/>
      <c r="G17" s="51">
        <f t="shared" si="0"/>
        <v>2134.8333333333335</v>
      </c>
      <c r="H17" s="52"/>
      <c r="I17" s="43"/>
      <c r="J17" s="74">
        <v>30</v>
      </c>
      <c r="K17" s="51"/>
      <c r="L17" s="67">
        <f t="shared" si="1"/>
        <v>2134.8333333333335</v>
      </c>
      <c r="M17" s="52"/>
      <c r="N17" s="43"/>
      <c r="O17" s="74">
        <v>42</v>
      </c>
      <c r="P17" s="51"/>
      <c r="Q17" s="67">
        <f t="shared" si="2"/>
        <v>2134.8333333333335</v>
      </c>
      <c r="R17" s="52"/>
      <c r="S17" s="43"/>
      <c r="T17" s="74">
        <v>54</v>
      </c>
      <c r="U17" s="51"/>
      <c r="V17" s="67">
        <f t="shared" si="3"/>
        <v>2134.8333333333335</v>
      </c>
      <c r="W17" s="52"/>
      <c r="X17" s="43"/>
      <c r="Y17" s="68">
        <v>66</v>
      </c>
      <c r="Z17" s="51"/>
      <c r="AA17" s="67">
        <f t="shared" si="4"/>
        <v>2134.8333333333335</v>
      </c>
      <c r="AB17" s="52"/>
      <c r="AC17" s="43"/>
    </row>
    <row r="18" spans="2:29" s="34" customFormat="1" x14ac:dyDescent="0.25">
      <c r="B18" s="68">
        <v>7</v>
      </c>
      <c r="C18" s="67">
        <v>2134.8333333333335</v>
      </c>
      <c r="E18" s="74">
        <v>19</v>
      </c>
      <c r="F18" s="51"/>
      <c r="G18" s="51">
        <f t="shared" si="0"/>
        <v>2134.8333333333335</v>
      </c>
      <c r="H18" s="52"/>
      <c r="I18" s="43"/>
      <c r="J18" s="68">
        <v>31</v>
      </c>
      <c r="K18" s="51"/>
      <c r="L18" s="67">
        <f t="shared" si="1"/>
        <v>2134.8333333333335</v>
      </c>
      <c r="M18" s="52"/>
      <c r="N18" s="43"/>
      <c r="O18" s="68">
        <v>43</v>
      </c>
      <c r="P18" s="51"/>
      <c r="Q18" s="67">
        <f t="shared" si="2"/>
        <v>2134.8333333333335</v>
      </c>
      <c r="R18" s="52"/>
      <c r="S18" s="43"/>
      <c r="T18" s="68">
        <v>55</v>
      </c>
      <c r="U18" s="51"/>
      <c r="V18" s="67">
        <f t="shared" si="3"/>
        <v>2134.8333333333335</v>
      </c>
      <c r="W18" s="52"/>
      <c r="X18" s="43"/>
      <c r="Y18" s="68">
        <v>67</v>
      </c>
      <c r="Z18" s="51"/>
      <c r="AA18" s="67">
        <f t="shared" si="4"/>
        <v>2134.8333333333335</v>
      </c>
      <c r="AB18" s="52"/>
      <c r="AC18" s="43"/>
    </row>
    <row r="19" spans="2:29" s="34" customFormat="1" x14ac:dyDescent="0.25">
      <c r="B19" s="68">
        <v>8</v>
      </c>
      <c r="C19" s="67">
        <v>2134.8333333333335</v>
      </c>
      <c r="E19" s="74">
        <v>20</v>
      </c>
      <c r="F19" s="51"/>
      <c r="G19" s="51">
        <f t="shared" si="0"/>
        <v>2134.8333333333335</v>
      </c>
      <c r="H19" s="52"/>
      <c r="I19" s="43"/>
      <c r="J19" s="74">
        <v>32</v>
      </c>
      <c r="K19" s="51"/>
      <c r="L19" s="67">
        <f t="shared" si="1"/>
        <v>2134.8333333333335</v>
      </c>
      <c r="M19" s="52"/>
      <c r="N19" s="43"/>
      <c r="O19" s="74">
        <v>44</v>
      </c>
      <c r="P19" s="51"/>
      <c r="Q19" s="67">
        <f t="shared" si="2"/>
        <v>2134.8333333333335</v>
      </c>
      <c r="R19" s="52"/>
      <c r="S19" s="43"/>
      <c r="T19" s="74">
        <v>56</v>
      </c>
      <c r="U19" s="51"/>
      <c r="V19" s="67">
        <f t="shared" si="3"/>
        <v>2134.8333333333335</v>
      </c>
      <c r="W19" s="52"/>
      <c r="X19" s="43"/>
      <c r="Y19" s="74">
        <v>68</v>
      </c>
      <c r="Z19" s="51"/>
      <c r="AA19" s="67">
        <f t="shared" si="4"/>
        <v>2134.8333333333335</v>
      </c>
      <c r="AB19" s="52"/>
      <c r="AC19" s="43"/>
    </row>
    <row r="20" spans="2:29" s="34" customFormat="1" x14ac:dyDescent="0.25">
      <c r="B20" s="68">
        <v>9</v>
      </c>
      <c r="C20" s="67">
        <v>2134.8333333333335</v>
      </c>
      <c r="E20" s="74">
        <v>21</v>
      </c>
      <c r="F20" s="51"/>
      <c r="G20" s="51">
        <f t="shared" si="0"/>
        <v>2134.8333333333335</v>
      </c>
      <c r="H20" s="52"/>
      <c r="I20" s="43"/>
      <c r="J20" s="68">
        <v>33</v>
      </c>
      <c r="K20" s="51"/>
      <c r="L20" s="67">
        <f t="shared" si="1"/>
        <v>2134.8333333333335</v>
      </c>
      <c r="M20" s="52"/>
      <c r="N20" s="43"/>
      <c r="O20" s="68">
        <v>45</v>
      </c>
      <c r="P20" s="51"/>
      <c r="Q20" s="67">
        <f t="shared" si="2"/>
        <v>2134.8333333333335</v>
      </c>
      <c r="R20" s="52"/>
      <c r="S20" s="43"/>
      <c r="T20" s="68">
        <v>57</v>
      </c>
      <c r="U20" s="51"/>
      <c r="V20" s="67">
        <f t="shared" si="3"/>
        <v>2134.8333333333335</v>
      </c>
      <c r="W20" s="52"/>
      <c r="X20" s="43"/>
      <c r="Y20" s="68">
        <v>69</v>
      </c>
      <c r="Z20" s="51"/>
      <c r="AA20" s="67">
        <f t="shared" si="4"/>
        <v>2134.8333333333335</v>
      </c>
      <c r="AB20" s="52"/>
      <c r="AC20" s="43"/>
    </row>
    <row r="21" spans="2:29" s="34" customFormat="1" x14ac:dyDescent="0.25">
      <c r="B21" s="68">
        <v>10</v>
      </c>
      <c r="C21" s="67">
        <v>2134.8333333333335</v>
      </c>
      <c r="E21" s="74">
        <v>22</v>
      </c>
      <c r="F21" s="51"/>
      <c r="G21" s="51">
        <f t="shared" si="0"/>
        <v>2134.8333333333335</v>
      </c>
      <c r="H21" s="52"/>
      <c r="I21" s="43"/>
      <c r="J21" s="74">
        <v>34</v>
      </c>
      <c r="K21" s="51"/>
      <c r="L21" s="67">
        <f t="shared" si="1"/>
        <v>2134.8333333333335</v>
      </c>
      <c r="M21" s="52"/>
      <c r="N21" s="43"/>
      <c r="O21" s="74">
        <v>46</v>
      </c>
      <c r="P21" s="51"/>
      <c r="Q21" s="67">
        <f t="shared" si="2"/>
        <v>2134.8333333333335</v>
      </c>
      <c r="R21" s="52"/>
      <c r="S21" s="43"/>
      <c r="T21" s="74">
        <v>58</v>
      </c>
      <c r="U21" s="51"/>
      <c r="V21" s="67">
        <f t="shared" si="3"/>
        <v>2134.8333333333335</v>
      </c>
      <c r="W21" s="52"/>
      <c r="X21" s="43"/>
      <c r="Y21" s="68">
        <v>70</v>
      </c>
      <c r="Z21" s="51"/>
      <c r="AA21" s="67">
        <f t="shared" si="4"/>
        <v>2134.8333333333335</v>
      </c>
      <c r="AB21" s="52"/>
      <c r="AC21" s="43"/>
    </row>
    <row r="22" spans="2:29" s="34" customFormat="1" x14ac:dyDescent="0.25">
      <c r="B22" s="68">
        <v>11</v>
      </c>
      <c r="C22" s="67">
        <v>2134.8333333333335</v>
      </c>
      <c r="E22" s="74">
        <v>23</v>
      </c>
      <c r="F22" s="51"/>
      <c r="G22" s="51">
        <f t="shared" si="0"/>
        <v>2134.8333333333335</v>
      </c>
      <c r="H22" s="52"/>
      <c r="I22" s="43"/>
      <c r="J22" s="68">
        <v>35</v>
      </c>
      <c r="K22" s="51"/>
      <c r="L22" s="67">
        <f t="shared" si="1"/>
        <v>2134.8333333333335</v>
      </c>
      <c r="M22" s="52"/>
      <c r="N22" s="43"/>
      <c r="O22" s="68">
        <v>47</v>
      </c>
      <c r="P22" s="51"/>
      <c r="Q22" s="67">
        <f t="shared" si="2"/>
        <v>2134.8333333333335</v>
      </c>
      <c r="R22" s="52"/>
      <c r="S22" s="43"/>
      <c r="T22" s="68">
        <v>59</v>
      </c>
      <c r="U22" s="51"/>
      <c r="V22" s="67">
        <f t="shared" si="3"/>
        <v>2134.8333333333335</v>
      </c>
      <c r="W22" s="52"/>
      <c r="X22" s="43"/>
      <c r="Y22" s="74">
        <v>71</v>
      </c>
      <c r="Z22" s="51"/>
      <c r="AA22" s="67">
        <f t="shared" si="4"/>
        <v>2134.8333333333335</v>
      </c>
      <c r="AB22" s="52"/>
      <c r="AC22" s="43"/>
    </row>
    <row r="23" spans="2:29" s="34" customFormat="1" x14ac:dyDescent="0.25">
      <c r="B23" s="68">
        <v>12</v>
      </c>
      <c r="C23" s="67">
        <v>2134.8333333333335</v>
      </c>
      <c r="E23" s="74">
        <v>24</v>
      </c>
      <c r="F23" s="51"/>
      <c r="G23" s="51">
        <f t="shared" si="0"/>
        <v>2134.8333333333335</v>
      </c>
      <c r="H23" s="52"/>
      <c r="I23" s="43"/>
      <c r="J23" s="74">
        <v>36</v>
      </c>
      <c r="K23" s="51"/>
      <c r="L23" s="67">
        <f t="shared" si="1"/>
        <v>2134.8333333333335</v>
      </c>
      <c r="M23" s="52"/>
      <c r="N23" s="43"/>
      <c r="O23" s="74">
        <v>48</v>
      </c>
      <c r="P23" s="51"/>
      <c r="Q23" s="67">
        <f t="shared" si="2"/>
        <v>2134.8333333333335</v>
      </c>
      <c r="R23" s="52"/>
      <c r="S23" s="43"/>
      <c r="T23" s="74">
        <v>60</v>
      </c>
      <c r="U23" s="51"/>
      <c r="V23" s="67">
        <f t="shared" si="3"/>
        <v>2134.8333333333335</v>
      </c>
      <c r="W23" s="52"/>
      <c r="X23" s="43"/>
      <c r="Y23" s="68">
        <v>72</v>
      </c>
      <c r="Z23" s="51"/>
      <c r="AA23" s="67">
        <f t="shared" si="4"/>
        <v>2134.8333333333335</v>
      </c>
      <c r="AB23" s="52"/>
      <c r="AC23" s="43"/>
    </row>
    <row r="24" spans="2:29" s="34" customFormat="1" x14ac:dyDescent="0.25">
      <c r="I24" s="43"/>
      <c r="N24" s="43"/>
      <c r="S24" s="43"/>
    </row>
    <row r="25" spans="2:29" x14ac:dyDescent="0.25">
      <c r="I25" s="43"/>
      <c r="N25" s="43"/>
      <c r="S25" s="43"/>
    </row>
    <row r="26" spans="2:29" x14ac:dyDescent="0.25">
      <c r="I26" s="43"/>
      <c r="N26" s="43"/>
      <c r="S26" s="43"/>
    </row>
  </sheetData>
  <mergeCells count="31">
    <mergeCell ref="Y5:AB5"/>
    <mergeCell ref="AC5:AC8"/>
    <mergeCell ref="Y6:AB6"/>
    <mergeCell ref="Y7:AB7"/>
    <mergeCell ref="Y10:Z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5:D5"/>
    <mergeCell ref="E5:H5"/>
    <mergeCell ref="B8:C8"/>
    <mergeCell ref="B9:C9"/>
    <mergeCell ref="T5:W5"/>
    <mergeCell ref="X5:X8"/>
    <mergeCell ref="T6:W6"/>
    <mergeCell ref="T7:W7"/>
    <mergeCell ref="T10:U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2022-05-26T14:23:09Z</dcterms:modified>
</cp:coreProperties>
</file>