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ownloads\"/>
    </mc:Choice>
  </mc:AlternateContent>
  <bookViews>
    <workbookView xWindow="0" yWindow="0" windowWidth="21600" windowHeight="9000" activeTab="2"/>
  </bookViews>
  <sheets>
    <sheet name="Resumo do Contrato" sheetId="2" r:id="rId1"/>
    <sheet name="Resumo por item" sheetId="4" r:id="rId2"/>
    <sheet name="Cronograma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3" l="1"/>
  <c r="V15" i="3"/>
  <c r="V16" i="3"/>
  <c r="V17" i="3"/>
  <c r="V13" i="3"/>
  <c r="V12" i="3"/>
  <c r="X9" i="3"/>
  <c r="U12" i="3"/>
  <c r="V9" i="3"/>
  <c r="T9" i="3"/>
  <c r="S9" i="3"/>
  <c r="Q9" i="3" l="1"/>
  <c r="Q23" i="3"/>
  <c r="Q22" i="3"/>
  <c r="Q21" i="3"/>
  <c r="Q20" i="3"/>
  <c r="Q19" i="3"/>
  <c r="Q18" i="3"/>
  <c r="Q17" i="3"/>
  <c r="Q16" i="3"/>
  <c r="Q15" i="3"/>
  <c r="Q14" i="3"/>
  <c r="Q13" i="3"/>
  <c r="P12" i="3"/>
  <c r="Q12" i="3" s="1"/>
  <c r="O9" i="3"/>
  <c r="L9" i="3"/>
  <c r="J9" i="3"/>
  <c r="I9" i="3"/>
  <c r="N9" i="3" s="1"/>
  <c r="G13" i="3" l="1"/>
  <c r="G14" i="3"/>
  <c r="G15" i="3"/>
  <c r="G16" i="3"/>
  <c r="G17" i="3"/>
  <c r="G18" i="3"/>
  <c r="G19" i="3"/>
  <c r="G20" i="3"/>
  <c r="G21" i="3"/>
  <c r="G22" i="3"/>
  <c r="G23" i="3"/>
  <c r="F4" i="4"/>
  <c r="E9" i="3" l="1"/>
  <c r="B9" i="3"/>
  <c r="C12" i="3" s="1"/>
  <c r="G9" i="3" l="1"/>
  <c r="B2" i="4"/>
  <c r="F12" i="3" l="1"/>
  <c r="G12" i="3" s="1"/>
  <c r="G5" i="4"/>
  <c r="J78" i="4" l="1"/>
  <c r="E15" i="2" l="1"/>
  <c r="B6" i="3" l="1"/>
  <c r="B5" i="3"/>
  <c r="G15" i="2"/>
  <c r="F15" i="2"/>
</calcChain>
</file>

<file path=xl/sharedStrings.xml><?xml version="1.0" encoding="utf-8"?>
<sst xmlns="http://schemas.openxmlformats.org/spreadsheetml/2006/main" count="85" uniqueCount="51">
  <si>
    <t>Valor Global</t>
  </si>
  <si>
    <t>Acréscimos %</t>
  </si>
  <si>
    <t>Supressões %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</si>
  <si>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</si>
  <si>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</si>
  <si>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</si>
  <si>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</si>
  <si>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</si>
  <si>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</si>
  <si>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</si>
  <si>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</si>
  <si>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</si>
  <si>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</si>
  <si>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</si>
  <si>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</si>
  <si>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</si>
  <si>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</si>
  <si>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</si>
  <si>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</si>
  <si>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</si>
  <si>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</si>
  <si>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</si>
  <si>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</si>
  <si>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Parcela nº</t>
  </si>
  <si>
    <t>Valor Parcela</t>
  </si>
  <si>
    <t>mês</t>
  </si>
  <si>
    <t>ADITIVO 01/2019 - PRORRROGAÇÃO</t>
  </si>
  <si>
    <t>CONTRATO 054.2018.PNR</t>
  </si>
  <si>
    <t>Valor inicial do Contrato - 02/10/2018</t>
  </si>
  <si>
    <t>13/12/2018 a 12/12/2019</t>
  </si>
  <si>
    <t>23208.005303/2018-25</t>
  </si>
  <si>
    <t>Locação de câmeras ( Circuito fechado de TV) Locação de 29 câmeras distribuídas estrategicamente ao longo de vários setores do Campus Ponte Nova visando a prevenção de sinistros indesejáveis, bem como a proteção do patrimônio público federal .</t>
  </si>
  <si>
    <t>13/12/2019 A 12/12/2020</t>
  </si>
  <si>
    <t>Aditivo 01/2019 - 25/11/2019</t>
  </si>
  <si>
    <t>13/12/2019 a 12/12/2020</t>
  </si>
  <si>
    <t>23718.000789/2019-36</t>
  </si>
  <si>
    <t>Aditivo 02/2020 - 26/11/2020</t>
  </si>
  <si>
    <t>13/12/2020 a 12/06/2021</t>
  </si>
  <si>
    <t>23718.000623/2020-53</t>
  </si>
  <si>
    <t>ADITIVO 02/2020 - PRORRROGAÇÃO</t>
  </si>
  <si>
    <t>13/12/2020 A 12/06/2021</t>
  </si>
  <si>
    <t>Aditivo 03/2021 - 07/06/2021</t>
  </si>
  <si>
    <t>13/06/2021 a 12/06/2022</t>
  </si>
  <si>
    <t>23718.000279/2021-83</t>
  </si>
  <si>
    <t>ADITIVO 03/2021 - PRORRROGAÇÃO</t>
  </si>
  <si>
    <t>13/06/2021 A 12/06/2022</t>
  </si>
  <si>
    <t>Aditivo 04/2022 - 19/05/2022</t>
  </si>
  <si>
    <t>13/06/2022 a 12/06/2023</t>
  </si>
  <si>
    <t>23718.000316/2022-34</t>
  </si>
  <si>
    <t>ADITIVO 04/2022 - PRORRROGAÇÃO</t>
  </si>
  <si>
    <t>13/06/2022 A 12/06/2023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</si>
</sst>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9" fillId="4" borderId="5" xfId="1" applyFont="1" applyFill="1" applyBorder="1" applyAlignment="1">
      <alignment horizontal="center" vertical="center" wrapText="1"/>
    </xf>
    <xf numFmtId="164" fontId="9" fillId="4" borderId="6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ercentagem" xfId="2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1"/>
  <sheetViews>
    <sheetView showGridLines="0" workbookViewId="0">
      <selection activeCell="H9" sqref="H9"/>
    </sheetView>
  </sheetViews>
  <sheetFormatPr defaultColWidth="9.140625"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27</v>
      </c>
      <c r="C3" s="28" t="s">
        <v>7</v>
      </c>
      <c r="D3" s="28" t="s">
        <v>8</v>
      </c>
      <c r="E3" s="28" t="s">
        <v>0</v>
      </c>
      <c r="F3" s="29" t="s">
        <v>1</v>
      </c>
      <c r="G3" s="30" t="s">
        <v>2</v>
      </c>
      <c r="H3" s="28" t="s">
        <v>3</v>
      </c>
      <c r="I3" s="72"/>
      <c r="J3" s="72"/>
    </row>
    <row r="4" spans="2:10" x14ac:dyDescent="0.25">
      <c r="B4" s="22" t="s">
        <v>28</v>
      </c>
      <c r="C4" s="19"/>
      <c r="D4" s="23" t="s">
        <v>29</v>
      </c>
      <c r="E4" s="19">
        <v>24500</v>
      </c>
      <c r="F4" s="20"/>
      <c r="G4" s="21"/>
      <c r="H4" s="23" t="s">
        <v>30</v>
      </c>
      <c r="I4" s="5"/>
    </row>
    <row r="5" spans="2:10" x14ac:dyDescent="0.25">
      <c r="B5" s="56" t="s">
        <v>33</v>
      </c>
      <c r="C5" s="19" t="s">
        <v>9</v>
      </c>
      <c r="D5" s="23" t="s">
        <v>34</v>
      </c>
      <c r="E5" s="19"/>
      <c r="F5" s="20"/>
      <c r="G5" s="21"/>
      <c r="H5" s="23" t="s">
        <v>35</v>
      </c>
      <c r="I5" s="5"/>
    </row>
    <row r="6" spans="2:10" x14ac:dyDescent="0.25">
      <c r="B6" s="56" t="s">
        <v>36</v>
      </c>
      <c r="C6" s="19" t="s">
        <v>9</v>
      </c>
      <c r="D6" s="23" t="s">
        <v>37</v>
      </c>
      <c r="E6" s="19"/>
      <c r="F6" s="20"/>
      <c r="G6" s="21"/>
      <c r="H6" s="23" t="s">
        <v>38</v>
      </c>
      <c r="I6" s="5"/>
    </row>
    <row r="7" spans="2:10" x14ac:dyDescent="0.25">
      <c r="B7" s="22" t="s">
        <v>41</v>
      </c>
      <c r="C7" s="19" t="s">
        <v>9</v>
      </c>
      <c r="D7" s="23" t="s">
        <v>42</v>
      </c>
      <c r="E7" s="19"/>
      <c r="F7" s="20"/>
      <c r="G7" s="21"/>
      <c r="H7" s="18" t="s">
        <v>43</v>
      </c>
      <c r="I7" s="5"/>
    </row>
    <row r="8" spans="2:10" x14ac:dyDescent="0.25">
      <c r="B8" s="22" t="s">
        <v>46</v>
      </c>
      <c r="C8" s="19" t="s">
        <v>9</v>
      </c>
      <c r="D8" s="18" t="s">
        <v>47</v>
      </c>
      <c r="E8" s="19"/>
      <c r="F8" s="20"/>
      <c r="G8" s="21"/>
      <c r="H8" s="18" t="s">
        <v>48</v>
      </c>
      <c r="I8" s="5"/>
    </row>
    <row r="9" spans="2:10" x14ac:dyDescent="0.25">
      <c r="B9" s="22"/>
      <c r="C9" s="19"/>
      <c r="D9" s="18"/>
      <c r="E9" s="19"/>
      <c r="F9" s="20"/>
      <c r="G9" s="21"/>
      <c r="H9" s="18"/>
      <c r="I9" s="5"/>
    </row>
    <row r="10" spans="2:10" x14ac:dyDescent="0.25">
      <c r="B10" s="22"/>
      <c r="C10" s="19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  <c r="J11" s="6"/>
    </row>
    <row r="12" spans="2:10" x14ac:dyDescent="0.25">
      <c r="B12" s="22"/>
      <c r="C12" s="19"/>
      <c r="D12" s="18"/>
      <c r="E12" s="19"/>
      <c r="F12" s="20"/>
      <c r="G12" s="21"/>
      <c r="H12" s="18"/>
      <c r="I12" s="5"/>
      <c r="J12" s="6"/>
    </row>
    <row r="13" spans="2:10" x14ac:dyDescent="0.25">
      <c r="B13" s="22"/>
      <c r="C13" s="19"/>
      <c r="D13" s="18"/>
      <c r="E13" s="19"/>
      <c r="F13" s="20"/>
      <c r="G13" s="21"/>
      <c r="H13" s="18"/>
      <c r="I13" s="5"/>
      <c r="J13" s="6"/>
    </row>
    <row r="14" spans="2:10" x14ac:dyDescent="0.25">
      <c r="B14" s="16"/>
      <c r="C14" s="17"/>
      <c r="D14" s="18"/>
      <c r="E14" s="19"/>
      <c r="F14" s="20"/>
      <c r="G14" s="21"/>
      <c r="H14" s="18"/>
      <c r="I14" s="5"/>
      <c r="J14" s="6"/>
    </row>
    <row r="15" spans="2:10" x14ac:dyDescent="0.25">
      <c r="B15" s="73" t="s">
        <v>10</v>
      </c>
      <c r="C15" s="74"/>
      <c r="D15" s="75"/>
      <c r="E15" s="25">
        <f>SUM(E4:E14)</f>
        <v>24500</v>
      </c>
      <c r="F15" s="26">
        <f>SUM(F4:F14)</f>
        <v>0</v>
      </c>
      <c r="G15" s="27">
        <f>SUM(G4:G14)</f>
        <v>0</v>
      </c>
      <c r="H15" s="24"/>
      <c r="I15" s="7"/>
    </row>
    <row r="16" spans="2:10" x14ac:dyDescent="0.25">
      <c r="C16" s="8"/>
      <c r="E16" s="8"/>
      <c r="F16" s="9"/>
      <c r="G16" s="10"/>
    </row>
    <row r="17" spans="5:9" x14ac:dyDescent="0.25">
      <c r="E17" s="8"/>
      <c r="F17" s="15"/>
    </row>
    <row r="18" spans="5:9" x14ac:dyDescent="0.25">
      <c r="E18" s="14"/>
      <c r="F18" s="15"/>
      <c r="I18" s="11"/>
    </row>
    <row r="19" spans="5:9" x14ac:dyDescent="0.25">
      <c r="E19" s="13"/>
      <c r="F19" s="15"/>
    </row>
    <row r="20" spans="5:9" x14ac:dyDescent="0.25">
      <c r="E20" s="12"/>
      <c r="F20" s="15"/>
    </row>
    <row r="21" spans="5:9" x14ac:dyDescent="0.25">
      <c r="F21" s="15"/>
    </row>
  </sheetData>
  <mergeCells count="2">
    <mergeCell ref="I3:J3"/>
    <mergeCell ref="B15:D15"/>
  </mergeCells>
  <conditionalFormatting sqref="C16:C1048576 C3:C6">
    <cfRule type="containsText" dxfId="5" priority="11" operator="containsText" text="acréscimo">
      <formula>NOT(ISERROR(SEARCH("acréscimo",C3)))</formula>
    </cfRule>
    <cfRule type="containsText" dxfId="4" priority="12" operator="containsText" text="supressão">
      <formula>NOT(ISERROR(SEARCH("supressão",C3)))</formula>
    </cfRule>
  </conditionalFormatting>
  <conditionalFormatting sqref="C11:C14">
    <cfRule type="containsText" dxfId="3" priority="3" operator="containsText" text="acréscimo">
      <formula>NOT(ISERROR(SEARCH("acréscimo",C11)))</formula>
    </cfRule>
    <cfRule type="containsText" dxfId="2" priority="4" operator="containsText" text="supressão">
      <formula>NOT(ISERROR(SEARCH("supressão",C11)))</formula>
    </cfRule>
  </conditionalFormatting>
  <conditionalFormatting sqref="C7:C10">
    <cfRule type="containsText" dxfId="1" priority="1" operator="containsText" text="acréscimo">
      <formula>NOT(ISERROR(SEARCH("acréscimo",C7)))</formula>
    </cfRule>
    <cfRule type="containsText" dxfId="0" priority="2" operator="containsText" text="supressão">
      <formula>NOT(ISERROR(SEARCH("supressão",C7)))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8"/>
  <sheetViews>
    <sheetView showGridLines="0" zoomScale="110" zoomScaleNormal="110" workbookViewId="0">
      <selection activeCell="G4" sqref="G4"/>
    </sheetView>
  </sheetViews>
  <sheetFormatPr defaultRowHeight="15" x14ac:dyDescent="0.25"/>
  <cols>
    <col min="1" max="1" width="2.42578125" customWidth="1"/>
    <col min="3" max="3" width="44.28515625" customWidth="1"/>
    <col min="6" max="6" width="16.28515625" bestFit="1" customWidth="1"/>
    <col min="7" max="7" width="14.42578125" bestFit="1" customWidth="1"/>
    <col min="8" max="8" width="19" style="53" customWidth="1"/>
    <col min="9" max="10" width="22.140625" bestFit="1" customWidth="1"/>
  </cols>
  <sheetData>
    <row r="2" spans="2:7" x14ac:dyDescent="0.25">
      <c r="B2" s="76" t="str">
        <f>'Resumo do Contrato'!B3</f>
        <v>CONTRATO 054.2018.PNR</v>
      </c>
      <c r="C2" s="76"/>
      <c r="D2" s="76"/>
      <c r="E2" s="76"/>
      <c r="F2" s="76"/>
      <c r="G2" s="76"/>
    </row>
    <row r="3" spans="2:7" x14ac:dyDescent="0.25">
      <c r="B3" s="54" t="s">
        <v>15</v>
      </c>
      <c r="C3" s="54" t="s">
        <v>17</v>
      </c>
      <c r="D3" s="54" t="s">
        <v>18</v>
      </c>
      <c r="E3" s="54" t="s">
        <v>19</v>
      </c>
      <c r="F3" s="54" t="s">
        <v>20</v>
      </c>
      <c r="G3" s="54" t="s">
        <v>21</v>
      </c>
    </row>
    <row r="4" spans="2:7" ht="90" x14ac:dyDescent="0.25">
      <c r="B4" s="62">
        <v>1</v>
      </c>
      <c r="C4" s="61" t="s">
        <v>31</v>
      </c>
      <c r="D4" s="62" t="s">
        <v>25</v>
      </c>
      <c r="E4" s="62">
        <v>12</v>
      </c>
      <c r="F4" s="63">
        <f>G4/12</f>
        <v>2041.6666666666667</v>
      </c>
      <c r="G4" s="63">
        <v>24500</v>
      </c>
    </row>
    <row r="5" spans="2:7" x14ac:dyDescent="0.25">
      <c r="B5" s="77" t="s">
        <v>16</v>
      </c>
      <c r="C5" s="78"/>
      <c r="D5" s="78"/>
      <c r="E5" s="78"/>
      <c r="F5" s="79"/>
      <c r="G5" s="55">
        <f>SUM(G4:G4)</f>
        <v>24500</v>
      </c>
    </row>
    <row r="9" spans="2:7" x14ac:dyDescent="0.25">
      <c r="G9" s="53"/>
    </row>
    <row r="78" spans="10:10" x14ac:dyDescent="0.25">
      <c r="J78" s="53">
        <f>SUM(J47:J77)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showGridLines="0" tabSelected="1" topLeftCell="K1" workbookViewId="0">
      <selection activeCell="W19" sqref="W19"/>
    </sheetView>
  </sheetViews>
  <sheetFormatPr defaultColWidth="9" defaultRowHeight="15" x14ac:dyDescent="0.25"/>
  <cols>
    <col min="1" max="1" width="9" style="32"/>
    <col min="2" max="2" width="10.85546875" style="32" bestFit="1" customWidth="1"/>
    <col min="3" max="3" width="11.85546875" style="32" bestFit="1" customWidth="1"/>
    <col min="4" max="4" width="12.85546875" style="32" bestFit="1" customWidth="1"/>
    <col min="5" max="5" width="11.85546875" style="32" bestFit="1" customWidth="1"/>
    <col min="6" max="6" width="12.85546875" style="32" bestFit="1" customWidth="1"/>
    <col min="7" max="7" width="11.42578125" style="32" bestFit="1" customWidth="1"/>
    <col min="8" max="8" width="12.42578125" style="32" bestFit="1" customWidth="1"/>
    <col min="9" max="9" width="16.140625" style="33" bestFit="1" customWidth="1"/>
    <col min="10" max="10" width="11.85546875" style="32" bestFit="1" customWidth="1"/>
    <col min="11" max="11" width="12.85546875" style="32" bestFit="1" customWidth="1"/>
    <col min="12" max="12" width="11.42578125" style="32" bestFit="1" customWidth="1"/>
    <col min="13" max="13" width="12.42578125" style="32" bestFit="1" customWidth="1"/>
    <col min="14" max="14" width="16.140625" style="32" bestFit="1" customWidth="1"/>
    <col min="15" max="15" width="11.85546875" style="32" bestFit="1" customWidth="1"/>
    <col min="16" max="17" width="12.85546875" style="32" bestFit="1" customWidth="1"/>
    <col min="18" max="18" width="12.42578125" style="32" bestFit="1" customWidth="1"/>
    <col min="19" max="19" width="16.140625" style="32" bestFit="1" customWidth="1"/>
    <col min="20" max="20" width="11.85546875" style="32" bestFit="1" customWidth="1"/>
    <col min="21" max="22" width="12.85546875" style="32" bestFit="1" customWidth="1"/>
    <col min="23" max="23" width="12.42578125" style="32" bestFit="1" customWidth="1"/>
    <col min="24" max="24" width="16.140625" style="32" bestFit="1" customWidth="1"/>
    <col min="25" max="16384" width="9" style="32"/>
  </cols>
  <sheetData>
    <row r="1" spans="2:24" s="58" customFormat="1" x14ac:dyDescent="0.25">
      <c r="I1" s="59"/>
    </row>
    <row r="2" spans="2:24" s="58" customFormat="1" x14ac:dyDescent="0.25">
      <c r="I2" s="59"/>
    </row>
    <row r="3" spans="2:24" s="60" customFormat="1" x14ac:dyDescent="0.25"/>
    <row r="4" spans="2:24" s="60" customFormat="1" x14ac:dyDescent="0.25"/>
    <row r="5" spans="2:24" s="34" customFormat="1" x14ac:dyDescent="0.25">
      <c r="B5" s="80" t="str">
        <f>'Resumo do Contrato'!B3</f>
        <v>CONTRATO 054.2018.PNR</v>
      </c>
      <c r="C5" s="80"/>
      <c r="D5" s="80"/>
      <c r="E5" s="76" t="s">
        <v>26</v>
      </c>
      <c r="F5" s="76"/>
      <c r="G5" s="76"/>
      <c r="H5" s="76"/>
      <c r="I5" s="82" t="s">
        <v>5</v>
      </c>
      <c r="J5" s="76" t="s">
        <v>39</v>
      </c>
      <c r="K5" s="76"/>
      <c r="L5" s="76"/>
      <c r="M5" s="76"/>
      <c r="N5" s="82" t="s">
        <v>5</v>
      </c>
      <c r="O5" s="76" t="s">
        <v>44</v>
      </c>
      <c r="P5" s="76"/>
      <c r="Q5" s="76"/>
      <c r="R5" s="76"/>
      <c r="S5" s="82" t="s">
        <v>5</v>
      </c>
      <c r="T5" s="76" t="s">
        <v>49</v>
      </c>
      <c r="U5" s="76"/>
      <c r="V5" s="76"/>
      <c r="W5" s="76"/>
      <c r="X5" s="82" t="s">
        <v>5</v>
      </c>
    </row>
    <row r="6" spans="2:24" s="34" customFormat="1" x14ac:dyDescent="0.25">
      <c r="B6" s="88" t="str">
        <f>'Resumo do Contrato'!D4</f>
        <v>13/12/2018 a 12/12/2019</v>
      </c>
      <c r="C6" s="88"/>
      <c r="D6" s="88"/>
      <c r="E6" s="76" t="s">
        <v>32</v>
      </c>
      <c r="F6" s="76"/>
      <c r="G6" s="76"/>
      <c r="H6" s="76"/>
      <c r="I6" s="83"/>
      <c r="J6" s="76" t="s">
        <v>40</v>
      </c>
      <c r="K6" s="76"/>
      <c r="L6" s="76"/>
      <c r="M6" s="76"/>
      <c r="N6" s="83"/>
      <c r="O6" s="76" t="s">
        <v>45</v>
      </c>
      <c r="P6" s="76"/>
      <c r="Q6" s="76"/>
      <c r="R6" s="76"/>
      <c r="S6" s="83"/>
      <c r="T6" s="76" t="s">
        <v>50</v>
      </c>
      <c r="U6" s="76"/>
      <c r="V6" s="76"/>
      <c r="W6" s="76"/>
      <c r="X6" s="83"/>
    </row>
    <row r="7" spans="2:24" s="34" customFormat="1" x14ac:dyDescent="0.25">
      <c r="B7" s="80"/>
      <c r="C7" s="80"/>
      <c r="D7" s="80"/>
      <c r="E7" s="76"/>
      <c r="F7" s="76"/>
      <c r="G7" s="76"/>
      <c r="H7" s="76"/>
      <c r="I7" s="83"/>
      <c r="J7" s="76"/>
      <c r="K7" s="76"/>
      <c r="L7" s="76"/>
      <c r="M7" s="76"/>
      <c r="N7" s="83"/>
      <c r="O7" s="76"/>
      <c r="P7" s="76"/>
      <c r="Q7" s="76"/>
      <c r="R7" s="76"/>
      <c r="S7" s="83"/>
      <c r="T7" s="76"/>
      <c r="U7" s="76"/>
      <c r="V7" s="76"/>
      <c r="W7" s="76"/>
      <c r="X7" s="83"/>
    </row>
    <row r="8" spans="2:24" s="35" customFormat="1" ht="30" x14ac:dyDescent="0.25">
      <c r="B8" s="85" t="s">
        <v>6</v>
      </c>
      <c r="C8" s="85"/>
      <c r="D8" s="36" t="s">
        <v>0</v>
      </c>
      <c r="E8" s="36" t="s">
        <v>11</v>
      </c>
      <c r="F8" s="36" t="s">
        <v>12</v>
      </c>
      <c r="G8" s="36" t="s">
        <v>22</v>
      </c>
      <c r="H8" s="37" t="s">
        <v>4</v>
      </c>
      <c r="I8" s="84"/>
      <c r="J8" s="67" t="s">
        <v>11</v>
      </c>
      <c r="K8" s="67" t="s">
        <v>12</v>
      </c>
      <c r="L8" s="67" t="s">
        <v>22</v>
      </c>
      <c r="M8" s="37" t="s">
        <v>4</v>
      </c>
      <c r="N8" s="84"/>
      <c r="O8" s="69" t="s">
        <v>11</v>
      </c>
      <c r="P8" s="69" t="s">
        <v>12</v>
      </c>
      <c r="Q8" s="69" t="s">
        <v>22</v>
      </c>
      <c r="R8" s="37" t="s">
        <v>4</v>
      </c>
      <c r="S8" s="84"/>
      <c r="T8" s="71" t="s">
        <v>11</v>
      </c>
      <c r="U8" s="71" t="s">
        <v>12</v>
      </c>
      <c r="V8" s="71" t="s">
        <v>22</v>
      </c>
      <c r="W8" s="37" t="s">
        <v>4</v>
      </c>
      <c r="X8" s="84"/>
    </row>
    <row r="9" spans="2:24" s="34" customFormat="1" x14ac:dyDescent="0.25">
      <c r="B9" s="86">
        <f>D9/12</f>
        <v>2041.6666666666667</v>
      </c>
      <c r="C9" s="87"/>
      <c r="D9" s="38">
        <v>24500</v>
      </c>
      <c r="E9" s="38">
        <f>F9/12</f>
        <v>2041.6666666666667</v>
      </c>
      <c r="F9" s="38">
        <v>24500</v>
      </c>
      <c r="G9" s="38">
        <f>F9-D9</f>
        <v>0</v>
      </c>
      <c r="H9" s="39">
        <v>24500</v>
      </c>
      <c r="I9" s="40">
        <f>H9+D9</f>
        <v>49000</v>
      </c>
      <c r="J9" s="38">
        <f>K9/12</f>
        <v>2041.6666666666667</v>
      </c>
      <c r="K9" s="38">
        <v>24500</v>
      </c>
      <c r="L9" s="38">
        <f>K9-H9</f>
        <v>0</v>
      </c>
      <c r="M9" s="39">
        <v>12250</v>
      </c>
      <c r="N9" s="40">
        <f>M9+I9</f>
        <v>61250</v>
      </c>
      <c r="O9" s="38">
        <f>P9/12</f>
        <v>2041.6666666666667</v>
      </c>
      <c r="P9" s="38">
        <v>24500</v>
      </c>
      <c r="Q9" s="38">
        <f>P9-K9</f>
        <v>0</v>
      </c>
      <c r="R9" s="39">
        <v>24500</v>
      </c>
      <c r="S9" s="40">
        <f>R9+N9</f>
        <v>85750</v>
      </c>
      <c r="T9" s="38">
        <f>U9/12</f>
        <v>2041.6666666666667</v>
      </c>
      <c r="U9" s="38">
        <v>24500</v>
      </c>
      <c r="V9" s="38">
        <f>U9-P9</f>
        <v>0</v>
      </c>
      <c r="W9" s="39">
        <v>24500</v>
      </c>
      <c r="X9" s="40">
        <f>W9+S9</f>
        <v>110250</v>
      </c>
    </row>
    <row r="10" spans="2:24" s="34" customFormat="1" x14ac:dyDescent="0.25">
      <c r="B10" s="81" t="s">
        <v>13</v>
      </c>
      <c r="C10" s="81"/>
      <c r="D10" s="41"/>
      <c r="E10" s="81" t="s">
        <v>13</v>
      </c>
      <c r="F10" s="81"/>
      <c r="G10" s="42"/>
      <c r="H10" s="43"/>
      <c r="I10" s="43"/>
      <c r="J10" s="81" t="s">
        <v>13</v>
      </c>
      <c r="K10" s="81"/>
      <c r="L10" s="66"/>
      <c r="M10" s="43"/>
      <c r="N10" s="43"/>
      <c r="O10" s="81" t="s">
        <v>13</v>
      </c>
      <c r="P10" s="81"/>
      <c r="Q10" s="68"/>
      <c r="R10" s="43"/>
      <c r="S10" s="43"/>
      <c r="T10" s="81" t="s">
        <v>13</v>
      </c>
      <c r="U10" s="81"/>
      <c r="V10" s="70"/>
      <c r="W10" s="43"/>
      <c r="X10" s="43"/>
    </row>
    <row r="11" spans="2:24" s="44" customFormat="1" ht="30" x14ac:dyDescent="0.25">
      <c r="B11" s="47" t="s">
        <v>23</v>
      </c>
      <c r="C11" s="45" t="s">
        <v>24</v>
      </c>
      <c r="D11" s="46"/>
      <c r="E11" s="47" t="s">
        <v>23</v>
      </c>
      <c r="F11" s="48" t="s">
        <v>14</v>
      </c>
      <c r="G11" s="48" t="s">
        <v>24</v>
      </c>
      <c r="H11" s="49"/>
      <c r="I11" s="43"/>
      <c r="J11" s="47" t="s">
        <v>23</v>
      </c>
      <c r="K11" s="48" t="s">
        <v>14</v>
      </c>
      <c r="L11" s="48" t="s">
        <v>24</v>
      </c>
      <c r="M11" s="49"/>
      <c r="N11" s="43"/>
      <c r="O11" s="47" t="s">
        <v>23</v>
      </c>
      <c r="P11" s="48" t="s">
        <v>14</v>
      </c>
      <c r="Q11" s="48" t="s">
        <v>24</v>
      </c>
      <c r="R11" s="49"/>
      <c r="S11" s="43"/>
      <c r="T11" s="47" t="s">
        <v>23</v>
      </c>
      <c r="U11" s="48" t="s">
        <v>14</v>
      </c>
      <c r="V11" s="48" t="s">
        <v>24</v>
      </c>
      <c r="W11" s="49"/>
      <c r="X11" s="43"/>
    </row>
    <row r="12" spans="2:24" s="34" customFormat="1" x14ac:dyDescent="0.25">
      <c r="B12" s="64">
        <v>1</v>
      </c>
      <c r="C12" s="50">
        <f>B9</f>
        <v>2041.6666666666667</v>
      </c>
      <c r="E12" s="64">
        <v>13</v>
      </c>
      <c r="F12" s="51">
        <f>(G9/365)*217</f>
        <v>0</v>
      </c>
      <c r="G12" s="51">
        <f>F12+C12</f>
        <v>2041.6666666666667</v>
      </c>
      <c r="H12" s="52"/>
      <c r="I12" s="43"/>
      <c r="J12" s="64">
        <v>25</v>
      </c>
      <c r="K12" s="51"/>
      <c r="L12" s="51">
        <v>2041.67</v>
      </c>
      <c r="M12" s="52"/>
      <c r="N12" s="43"/>
      <c r="O12" s="64">
        <v>31</v>
      </c>
      <c r="P12" s="51">
        <f>(Q9/365)*217</f>
        <v>0</v>
      </c>
      <c r="Q12" s="51">
        <f>P12+M12</f>
        <v>0</v>
      </c>
      <c r="R12" s="52"/>
      <c r="S12" s="43"/>
      <c r="T12" s="64">
        <v>43</v>
      </c>
      <c r="U12" s="51">
        <f>(V9/365)*217</f>
        <v>0</v>
      </c>
      <c r="V12" s="51">
        <f>L12</f>
        <v>2041.67</v>
      </c>
      <c r="W12" s="52"/>
      <c r="X12" s="43"/>
    </row>
    <row r="13" spans="2:24" s="34" customFormat="1" x14ac:dyDescent="0.25">
      <c r="B13" s="64">
        <v>2</v>
      </c>
      <c r="C13" s="50">
        <v>2041.6666666666667</v>
      </c>
      <c r="E13" s="65">
        <v>14</v>
      </c>
      <c r="F13" s="51"/>
      <c r="G13" s="51">
        <f t="shared" ref="G13:G23" si="0">F13+C13</f>
        <v>2041.6666666666667</v>
      </c>
      <c r="H13" s="57"/>
      <c r="I13" s="43"/>
      <c r="J13" s="65">
        <v>26</v>
      </c>
      <c r="K13" s="51"/>
      <c r="L13" s="51">
        <v>2041.67</v>
      </c>
      <c r="M13" s="57"/>
      <c r="N13" s="43"/>
      <c r="O13" s="65">
        <v>32</v>
      </c>
      <c r="P13" s="51"/>
      <c r="Q13" s="51">
        <f t="shared" ref="Q13:Q23" si="1">P13+M13</f>
        <v>0</v>
      </c>
      <c r="R13" s="57"/>
      <c r="S13" s="43"/>
      <c r="T13" s="65">
        <v>44</v>
      </c>
      <c r="U13" s="51"/>
      <c r="V13" s="51">
        <f>L13</f>
        <v>2041.67</v>
      </c>
      <c r="W13" s="57"/>
      <c r="X13" s="43"/>
    </row>
    <row r="14" spans="2:24" s="34" customFormat="1" x14ac:dyDescent="0.25">
      <c r="B14" s="64">
        <v>3</v>
      </c>
      <c r="C14" s="50">
        <v>2041.6666666666667</v>
      </c>
      <c r="E14" s="65">
        <v>15</v>
      </c>
      <c r="F14" s="51"/>
      <c r="G14" s="51">
        <f t="shared" si="0"/>
        <v>2041.6666666666667</v>
      </c>
      <c r="H14" s="57"/>
      <c r="I14" s="43"/>
      <c r="J14" s="65">
        <v>27</v>
      </c>
      <c r="K14" s="51"/>
      <c r="L14" s="51">
        <v>2041.67</v>
      </c>
      <c r="M14" s="57"/>
      <c r="N14" s="43"/>
      <c r="O14" s="65">
        <v>33</v>
      </c>
      <c r="P14" s="51"/>
      <c r="Q14" s="51">
        <f t="shared" si="1"/>
        <v>0</v>
      </c>
      <c r="R14" s="57"/>
      <c r="S14" s="43"/>
      <c r="T14" s="65">
        <v>45</v>
      </c>
      <c r="U14" s="51"/>
      <c r="V14" s="51">
        <f t="shared" ref="V14:V23" si="2">L14</f>
        <v>2041.67</v>
      </c>
      <c r="W14" s="57"/>
      <c r="X14" s="43"/>
    </row>
    <row r="15" spans="2:24" s="34" customFormat="1" x14ac:dyDescent="0.25">
      <c r="B15" s="64">
        <v>4</v>
      </c>
      <c r="C15" s="50">
        <v>2041.6666666666667</v>
      </c>
      <c r="E15" s="64">
        <v>16</v>
      </c>
      <c r="F15" s="51"/>
      <c r="G15" s="51">
        <f t="shared" si="0"/>
        <v>2041.6666666666667</v>
      </c>
      <c r="H15" s="52"/>
      <c r="I15" s="43"/>
      <c r="J15" s="64">
        <v>28</v>
      </c>
      <c r="K15" s="51"/>
      <c r="L15" s="51">
        <v>2041.67</v>
      </c>
      <c r="M15" s="52"/>
      <c r="N15" s="43"/>
      <c r="O15" s="64">
        <v>34</v>
      </c>
      <c r="P15" s="51"/>
      <c r="Q15" s="51">
        <f t="shared" si="1"/>
        <v>0</v>
      </c>
      <c r="R15" s="52"/>
      <c r="S15" s="43"/>
      <c r="T15" s="64">
        <v>46</v>
      </c>
      <c r="U15" s="51"/>
      <c r="V15" s="51">
        <f t="shared" si="2"/>
        <v>2041.67</v>
      </c>
      <c r="W15" s="52"/>
      <c r="X15" s="43"/>
    </row>
    <row r="16" spans="2:24" s="34" customFormat="1" x14ac:dyDescent="0.25">
      <c r="B16" s="64">
        <v>5</v>
      </c>
      <c r="C16" s="50">
        <v>2041.6666666666667</v>
      </c>
      <c r="E16" s="65">
        <v>17</v>
      </c>
      <c r="F16" s="51"/>
      <c r="G16" s="51">
        <f t="shared" si="0"/>
        <v>2041.6666666666667</v>
      </c>
      <c r="H16" s="52"/>
      <c r="I16" s="43"/>
      <c r="J16" s="65">
        <v>29</v>
      </c>
      <c r="K16" s="51"/>
      <c r="L16" s="51">
        <v>2041.67</v>
      </c>
      <c r="M16" s="52"/>
      <c r="N16" s="43"/>
      <c r="O16" s="65">
        <v>35</v>
      </c>
      <c r="P16" s="51"/>
      <c r="Q16" s="51">
        <f t="shared" si="1"/>
        <v>0</v>
      </c>
      <c r="R16" s="52"/>
      <c r="S16" s="43"/>
      <c r="T16" s="65">
        <v>47</v>
      </c>
      <c r="U16" s="51"/>
      <c r="V16" s="51">
        <f t="shared" si="2"/>
        <v>2041.67</v>
      </c>
      <c r="W16" s="52"/>
      <c r="X16" s="43"/>
    </row>
    <row r="17" spans="2:24" s="34" customFormat="1" x14ac:dyDescent="0.25">
      <c r="B17" s="64">
        <v>6</v>
      </c>
      <c r="C17" s="50">
        <v>2041.6666666666667</v>
      </c>
      <c r="E17" s="65">
        <v>18</v>
      </c>
      <c r="F17" s="51"/>
      <c r="G17" s="51">
        <f t="shared" si="0"/>
        <v>2041.6666666666667</v>
      </c>
      <c r="H17" s="52"/>
      <c r="I17" s="43"/>
      <c r="J17" s="65">
        <v>30</v>
      </c>
      <c r="K17" s="51"/>
      <c r="L17" s="51">
        <v>2041.67</v>
      </c>
      <c r="M17" s="52"/>
      <c r="N17" s="43"/>
      <c r="O17" s="65">
        <v>36</v>
      </c>
      <c r="P17" s="51"/>
      <c r="Q17" s="51">
        <f t="shared" si="1"/>
        <v>0</v>
      </c>
      <c r="R17" s="52"/>
      <c r="S17" s="43"/>
      <c r="T17" s="65">
        <v>48</v>
      </c>
      <c r="U17" s="51"/>
      <c r="V17" s="51">
        <f t="shared" si="2"/>
        <v>2041.67</v>
      </c>
      <c r="W17" s="52"/>
      <c r="X17" s="43"/>
    </row>
    <row r="18" spans="2:24" s="34" customFormat="1" x14ac:dyDescent="0.25">
      <c r="B18" s="64">
        <v>7</v>
      </c>
      <c r="C18" s="50">
        <v>2041.6666666666667</v>
      </c>
      <c r="E18" s="64">
        <v>19</v>
      </c>
      <c r="F18" s="51"/>
      <c r="G18" s="51">
        <f t="shared" si="0"/>
        <v>2041.6666666666667</v>
      </c>
      <c r="H18" s="52"/>
      <c r="I18" s="43"/>
      <c r="M18" s="52"/>
      <c r="N18" s="43"/>
      <c r="O18" s="64">
        <v>37</v>
      </c>
      <c r="P18" s="51"/>
      <c r="Q18" s="51">
        <f t="shared" si="1"/>
        <v>0</v>
      </c>
      <c r="R18" s="52"/>
      <c r="S18" s="43"/>
      <c r="T18" s="64">
        <v>49</v>
      </c>
      <c r="U18" s="51"/>
      <c r="V18" s="51">
        <v>2041.67</v>
      </c>
      <c r="W18" s="52"/>
      <c r="X18" s="43"/>
    </row>
    <row r="19" spans="2:24" s="34" customFormat="1" x14ac:dyDescent="0.25">
      <c r="B19" s="64">
        <v>8</v>
      </c>
      <c r="C19" s="50">
        <v>2041.6666666666667</v>
      </c>
      <c r="E19" s="65">
        <v>20</v>
      </c>
      <c r="F19" s="51"/>
      <c r="G19" s="51">
        <f t="shared" si="0"/>
        <v>2041.6666666666667</v>
      </c>
      <c r="H19" s="52"/>
      <c r="I19" s="43"/>
      <c r="J19" s="32"/>
      <c r="K19" s="32"/>
      <c r="L19" s="32"/>
      <c r="M19" s="52"/>
      <c r="N19" s="43"/>
      <c r="O19" s="65">
        <v>38</v>
      </c>
      <c r="P19" s="51"/>
      <c r="Q19" s="51">
        <f t="shared" si="1"/>
        <v>0</v>
      </c>
      <c r="R19" s="52"/>
      <c r="S19" s="43"/>
      <c r="T19" s="65">
        <v>50</v>
      </c>
      <c r="U19" s="51"/>
      <c r="V19" s="51">
        <v>2041.67</v>
      </c>
      <c r="W19" s="52"/>
      <c r="X19" s="43"/>
    </row>
    <row r="20" spans="2:24" s="34" customFormat="1" x14ac:dyDescent="0.25">
      <c r="B20" s="64">
        <v>9</v>
      </c>
      <c r="C20" s="50">
        <v>2041.6666666666667</v>
      </c>
      <c r="E20" s="65">
        <v>21</v>
      </c>
      <c r="F20" s="51"/>
      <c r="G20" s="51">
        <f t="shared" si="0"/>
        <v>2041.6666666666667</v>
      </c>
      <c r="H20" s="52"/>
      <c r="I20" s="43"/>
      <c r="J20" s="32"/>
      <c r="K20" s="32"/>
      <c r="L20" s="32"/>
      <c r="M20" s="52"/>
      <c r="N20" s="43"/>
      <c r="O20" s="65">
        <v>39</v>
      </c>
      <c r="P20" s="51"/>
      <c r="Q20" s="51">
        <f t="shared" si="1"/>
        <v>0</v>
      </c>
      <c r="R20" s="52"/>
      <c r="S20" s="43"/>
      <c r="T20" s="65">
        <v>51</v>
      </c>
      <c r="U20" s="51"/>
      <c r="V20" s="51">
        <v>2041.67</v>
      </c>
      <c r="W20" s="52"/>
      <c r="X20" s="43"/>
    </row>
    <row r="21" spans="2:24" s="34" customFormat="1" x14ac:dyDescent="0.25">
      <c r="B21" s="64">
        <v>10</v>
      </c>
      <c r="C21" s="50">
        <v>2041.6666666666667</v>
      </c>
      <c r="E21" s="64">
        <v>22</v>
      </c>
      <c r="F21" s="51"/>
      <c r="G21" s="51">
        <f t="shared" si="0"/>
        <v>2041.6666666666667</v>
      </c>
      <c r="H21" s="52"/>
      <c r="I21" s="43"/>
      <c r="J21" s="32"/>
      <c r="K21" s="32"/>
      <c r="L21" s="32"/>
      <c r="M21" s="52"/>
      <c r="N21" s="43"/>
      <c r="O21" s="64">
        <v>40</v>
      </c>
      <c r="P21" s="51"/>
      <c r="Q21" s="51">
        <f t="shared" si="1"/>
        <v>0</v>
      </c>
      <c r="R21" s="52"/>
      <c r="S21" s="43"/>
      <c r="T21" s="64">
        <v>52</v>
      </c>
      <c r="U21" s="51"/>
      <c r="V21" s="51">
        <v>2041.67</v>
      </c>
      <c r="W21" s="52"/>
      <c r="X21" s="43"/>
    </row>
    <row r="22" spans="2:24" s="34" customFormat="1" x14ac:dyDescent="0.25">
      <c r="B22" s="64">
        <v>11</v>
      </c>
      <c r="C22" s="50">
        <v>2041.6666666666667</v>
      </c>
      <c r="E22" s="65">
        <v>23</v>
      </c>
      <c r="F22" s="51"/>
      <c r="G22" s="51">
        <f t="shared" si="0"/>
        <v>2041.6666666666667</v>
      </c>
      <c r="H22" s="52"/>
      <c r="I22" s="43"/>
      <c r="J22" s="32"/>
      <c r="K22" s="32"/>
      <c r="L22" s="32"/>
      <c r="M22" s="52"/>
      <c r="N22" s="43"/>
      <c r="O22" s="65">
        <v>41</v>
      </c>
      <c r="P22" s="51"/>
      <c r="Q22" s="51">
        <f t="shared" si="1"/>
        <v>0</v>
      </c>
      <c r="R22" s="52"/>
      <c r="S22" s="43"/>
      <c r="T22" s="65">
        <v>53</v>
      </c>
      <c r="U22" s="51"/>
      <c r="V22" s="51">
        <v>2041.67</v>
      </c>
      <c r="W22" s="52"/>
      <c r="X22" s="43"/>
    </row>
    <row r="23" spans="2:24" s="34" customFormat="1" x14ac:dyDescent="0.25">
      <c r="B23" s="64">
        <v>12</v>
      </c>
      <c r="C23" s="50">
        <v>2041.6666666666667</v>
      </c>
      <c r="E23" s="65">
        <v>24</v>
      </c>
      <c r="F23" s="51"/>
      <c r="G23" s="51">
        <f t="shared" si="0"/>
        <v>2041.6666666666667</v>
      </c>
      <c r="H23" s="52"/>
      <c r="I23" s="43"/>
      <c r="J23" s="32"/>
      <c r="K23" s="32"/>
      <c r="L23" s="32"/>
      <c r="M23" s="52"/>
      <c r="N23" s="43"/>
      <c r="O23" s="65">
        <v>42</v>
      </c>
      <c r="P23" s="51"/>
      <c r="Q23" s="51">
        <f t="shared" si="1"/>
        <v>0</v>
      </c>
      <c r="R23" s="52"/>
      <c r="S23" s="43"/>
      <c r="T23" s="65">
        <v>54</v>
      </c>
      <c r="U23" s="51"/>
      <c r="V23" s="51">
        <v>2041.67</v>
      </c>
      <c r="W23" s="52"/>
      <c r="X23" s="43"/>
    </row>
    <row r="24" spans="2:24" s="34" customFormat="1" x14ac:dyDescent="0.25">
      <c r="I24" s="43"/>
      <c r="J24" s="32"/>
      <c r="K24" s="32"/>
      <c r="L24" s="32"/>
    </row>
    <row r="25" spans="2:24" x14ac:dyDescent="0.25">
      <c r="I25" s="43"/>
    </row>
    <row r="26" spans="2:24" x14ac:dyDescent="0.25">
      <c r="I26" s="43"/>
    </row>
  </sheetData>
  <mergeCells count="26">
    <mergeCell ref="T5:W5"/>
    <mergeCell ref="X5:X8"/>
    <mergeCell ref="T6:W6"/>
    <mergeCell ref="T7:W7"/>
    <mergeCell ref="T10:U10"/>
    <mergeCell ref="J6:M6"/>
    <mergeCell ref="J7:M7"/>
    <mergeCell ref="J10:K10"/>
    <mergeCell ref="J5:M5"/>
    <mergeCell ref="S5:S8"/>
    <mergeCell ref="O5:R5"/>
    <mergeCell ref="O6:R6"/>
    <mergeCell ref="O7:R7"/>
    <mergeCell ref="O10:P10"/>
    <mergeCell ref="B10:C10"/>
    <mergeCell ref="E10:F10"/>
    <mergeCell ref="I5:I8"/>
    <mergeCell ref="B6:D6"/>
    <mergeCell ref="E6:H6"/>
    <mergeCell ref="B7:D7"/>
    <mergeCell ref="E7:H7"/>
    <mergeCell ref="B5:D5"/>
    <mergeCell ref="E5:H5"/>
    <mergeCell ref="B8:C8"/>
    <mergeCell ref="B9:C9"/>
    <mergeCell ref="N5:N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2022-05-30T15:56:49Z</dcterms:modified>
</cp:coreProperties>
</file>