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REITORIA\"/>
    </mc:Choice>
  </mc:AlternateContent>
  <bookViews>
    <workbookView xWindow="0" yWindow="0" windowWidth="12675" windowHeight="6435" tabRatio="500" activeTab="2"/>
  </bookViews>
  <sheets>
    <sheet name="Resumo do Contrato" sheetId="1" r:id="rId1"/>
    <sheet name="Resumo por Item" sheetId="2" r:id="rId2"/>
    <sheet name="Cronograma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7" i="3" l="1"/>
  <c r="AA7" i="3" l="1"/>
  <c r="AA22" i="3"/>
  <c r="AB7" i="3" s="1"/>
  <c r="Z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Y7" i="3"/>
  <c r="F22" i="1"/>
  <c r="E22" i="1"/>
  <c r="X7" i="3" l="1"/>
  <c r="W7" i="3"/>
  <c r="V22" i="3"/>
  <c r="V11" i="3"/>
  <c r="V10" i="3"/>
  <c r="V7" i="3"/>
  <c r="T7" i="3"/>
  <c r="S7" i="3"/>
  <c r="O7" i="3"/>
  <c r="P22" i="3"/>
  <c r="U22" i="3"/>
  <c r="G14" i="2"/>
  <c r="F14" i="2"/>
  <c r="I19" i="2"/>
  <c r="G20" i="2"/>
  <c r="F20" i="2"/>
  <c r="F13" i="2"/>
  <c r="I18" i="2"/>
  <c r="I17" i="2"/>
  <c r="H18" i="2"/>
  <c r="H17" i="2"/>
  <c r="I12" i="2"/>
  <c r="I11" i="2"/>
  <c r="H12" i="2"/>
  <c r="H11" i="2"/>
  <c r="F19" i="2"/>
  <c r="K22" i="3"/>
  <c r="M7" i="3" s="1"/>
  <c r="J7" i="3"/>
  <c r="Q7" i="3" s="1"/>
  <c r="I7" i="3"/>
  <c r="E7" i="3"/>
  <c r="C7" i="3"/>
  <c r="B4" i="3"/>
  <c r="B3" i="3"/>
  <c r="F7" i="2"/>
  <c r="H22" i="1"/>
  <c r="G22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G7" i="3" l="1"/>
  <c r="F21" i="3" s="1"/>
  <c r="G21" i="3" s="1"/>
  <c r="L21" i="3" s="1"/>
  <c r="Q21" i="3" s="1"/>
  <c r="V21" i="3" s="1"/>
  <c r="N7" i="3"/>
  <c r="L7" i="3"/>
  <c r="F10" i="3"/>
  <c r="G10" i="3" s="1"/>
  <c r="L10" i="3" s="1"/>
  <c r="Q10" i="3" s="1"/>
  <c r="F14" i="3"/>
  <c r="G14" i="3" s="1"/>
  <c r="L14" i="3" s="1"/>
  <c r="Q14" i="3" s="1"/>
  <c r="V14" i="3" s="1"/>
  <c r="F18" i="3"/>
  <c r="G18" i="3" s="1"/>
  <c r="L18" i="3" s="1"/>
  <c r="Q18" i="3" s="1"/>
  <c r="V18" i="3" s="1"/>
  <c r="F17" i="3" l="1"/>
  <c r="G17" i="3" s="1"/>
  <c r="L17" i="3" s="1"/>
  <c r="Q17" i="3" s="1"/>
  <c r="V17" i="3" s="1"/>
  <c r="F13" i="3"/>
  <c r="G13" i="3" s="1"/>
  <c r="L13" i="3" s="1"/>
  <c r="Q13" i="3" s="1"/>
  <c r="V13" i="3" s="1"/>
  <c r="F20" i="3"/>
  <c r="G20" i="3" s="1"/>
  <c r="L20" i="3" s="1"/>
  <c r="Q20" i="3" s="1"/>
  <c r="V20" i="3" s="1"/>
  <c r="F16" i="3"/>
  <c r="G16" i="3" s="1"/>
  <c r="L16" i="3" s="1"/>
  <c r="Q16" i="3" s="1"/>
  <c r="V16" i="3" s="1"/>
  <c r="F12" i="3"/>
  <c r="G12" i="3" s="1"/>
  <c r="L12" i="3" s="1"/>
  <c r="Q12" i="3" s="1"/>
  <c r="V12" i="3" s="1"/>
  <c r="F19" i="3"/>
  <c r="G19" i="3" s="1"/>
  <c r="L19" i="3" s="1"/>
  <c r="Q19" i="3" s="1"/>
  <c r="V19" i="3" s="1"/>
  <c r="F15" i="3"/>
  <c r="G15" i="3" s="1"/>
  <c r="L15" i="3" s="1"/>
  <c r="Q15" i="3" s="1"/>
  <c r="V15" i="3" s="1"/>
  <c r="F11" i="3"/>
  <c r="G11" i="3" s="1"/>
  <c r="L11" i="3" s="1"/>
  <c r="Q11" i="3" s="1"/>
  <c r="L22" i="3" l="1"/>
  <c r="Q22" i="3"/>
  <c r="R7" i="3" s="1"/>
</calcChain>
</file>

<file path=xl/sharedStrings.xml><?xml version="1.0" encoding="utf-8"?>
<sst xmlns="http://schemas.openxmlformats.org/spreadsheetml/2006/main" count="202" uniqueCount="109">
  <si>
    <t xml:space="preserve">CONTRATO 35.2019.RER </t>
  </si>
  <si>
    <t>Tipo de alteração</t>
  </si>
  <si>
    <t>Prazo</t>
  </si>
  <si>
    <t>Valor Global</t>
  </si>
  <si>
    <t>Valor Mensal</t>
  </si>
  <si>
    <t>Acréscimos %</t>
  </si>
  <si>
    <t>Supressões %</t>
  </si>
  <si>
    <t>SEI Nº</t>
  </si>
  <si>
    <t>Valor inicial do Contrato</t>
  </si>
  <si>
    <t>04/07/2019 a 03/07/2020</t>
  </si>
  <si>
    <t>23208.001996/2019-68</t>
  </si>
  <si>
    <t>ADITIVO Nº 01/2020</t>
  </si>
  <si>
    <t>Prorrogação</t>
  </si>
  <si>
    <t>04/07/2020 a 03/07/2021</t>
  </si>
  <si>
    <t>23208.001617/2020-73</t>
  </si>
  <si>
    <t>APOSTILAMENTO 01/2020-06/12/20</t>
  </si>
  <si>
    <t>Reajuste</t>
  </si>
  <si>
    <t>23208.003695/2020-11</t>
  </si>
  <si>
    <t>ADITIVO Nº 02/2021</t>
  </si>
  <si>
    <t>04/07/2021 a 03/07/2022</t>
  </si>
  <si>
    <t>23208.001355/2021-28</t>
  </si>
  <si>
    <t>Valor Total</t>
  </si>
  <si>
    <t>CONTRATO 35.2019.RER</t>
  </si>
  <si>
    <t>Item</t>
  </si>
  <si>
    <t>Descrição detalhada</t>
  </si>
  <si>
    <t>Unid.</t>
  </si>
  <si>
    <t>Quant. Total</t>
  </si>
  <si>
    <t>Valor Unitário</t>
  </si>
  <si>
    <t>Valor Total (R$)</t>
  </si>
  <si>
    <t>Manutenção em ar condicionado,  PRESTAÇÃO DE SERVIÇOS: Contratação de empresa especializada na prestação de serviços de manutenção preventiva e corretiva em ar condicionado.</t>
  </si>
  <si>
    <t>serv</t>
  </si>
  <si>
    <t>Peças de reposição Ar condicionado *  PRESTAÇÃO DE SERVIÇO: Peças para manutenção do ar condicionado.</t>
  </si>
  <si>
    <t>Und.</t>
  </si>
  <si>
    <t>TOTAL</t>
  </si>
  <si>
    <t>Diferença VU</t>
  </si>
  <si>
    <t>Diferença VT</t>
  </si>
  <si>
    <t>ADITIVO Nº 01/2020 - PRORROGAÇÃO</t>
  </si>
  <si>
    <t>Valor Acumulado</t>
  </si>
  <si>
    <t>APOSTILAMENTO 01/2020 - REAJUSTE</t>
  </si>
  <si>
    <t>ADITIVO 02/2021 – PRORROGAÇÃO</t>
  </si>
  <si>
    <t>A partir de 07/2020</t>
  </si>
  <si>
    <t>04/07/2021 A 03/07/2022</t>
  </si>
  <si>
    <t>Novo valor Mensal</t>
  </si>
  <si>
    <t>Novo valor Anual</t>
  </si>
  <si>
    <t>Diferença Mensal</t>
  </si>
  <si>
    <t>Valor do Termo</t>
  </si>
  <si>
    <t>Cronograma das parcelas</t>
  </si>
  <si>
    <t>Qtde</t>
  </si>
  <si>
    <t>Valor</t>
  </si>
  <si>
    <t>Diferença</t>
  </si>
  <si>
    <t>1º</t>
  </si>
  <si>
    <t>13º</t>
  </si>
  <si>
    <t>25º</t>
  </si>
  <si>
    <t>2º</t>
  </si>
  <si>
    <t>14º</t>
  </si>
  <si>
    <t>26º</t>
  </si>
  <si>
    <t>3º</t>
  </si>
  <si>
    <t>15º</t>
  </si>
  <si>
    <t>27º</t>
  </si>
  <si>
    <t>4º</t>
  </si>
  <si>
    <t>16º</t>
  </si>
  <si>
    <t>28º</t>
  </si>
  <si>
    <t>5º</t>
  </si>
  <si>
    <t>17º</t>
  </si>
  <si>
    <t>29º</t>
  </si>
  <si>
    <t>6º</t>
  </si>
  <si>
    <t>18º</t>
  </si>
  <si>
    <t>30º</t>
  </si>
  <si>
    <t>7º</t>
  </si>
  <si>
    <t>19º</t>
  </si>
  <si>
    <t>31º</t>
  </si>
  <si>
    <t>8º</t>
  </si>
  <si>
    <t>20º</t>
  </si>
  <si>
    <t>32º</t>
  </si>
  <si>
    <t>9º</t>
  </si>
  <si>
    <t>21º</t>
  </si>
  <si>
    <t>33º</t>
  </si>
  <si>
    <t>10º</t>
  </si>
  <si>
    <t>22º</t>
  </si>
  <si>
    <t>34º</t>
  </si>
  <si>
    <t>11º</t>
  </si>
  <si>
    <t>23º</t>
  </si>
  <si>
    <t>35º</t>
  </si>
  <si>
    <t>12º</t>
  </si>
  <si>
    <t>24º</t>
  </si>
  <si>
    <t>36º</t>
  </si>
  <si>
    <t>APOSTILAMENTO 02/2021-15/07/21</t>
  </si>
  <si>
    <t>23208.001462/2021-56</t>
  </si>
  <si>
    <t>CONTRATO 35.2019.RER - APOSTILAMENTO 01/2020</t>
  </si>
  <si>
    <t>CONTRATO 35.2019.RER - APOSTILAMENTO 02/2021</t>
  </si>
  <si>
    <t>APOSTILAMENTO 02/2021 – REAJUSTE</t>
  </si>
  <si>
    <t>A partir de 07/2021</t>
  </si>
  <si>
    <t>ADITIVO Nº 03/2022 - 16/06/2022</t>
  </si>
  <si>
    <t>04/07/2022 a 03/07/2023</t>
  </si>
  <si>
    <t>23208.002307/2022-38</t>
  </si>
  <si>
    <t>ADITIVO 03/2022 – PRORROGAÇÃO</t>
  </si>
  <si>
    <t>04/07/2022 A 03/07/2023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</si>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</sst>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</numFmts>
  <fonts count="16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729FCF"/>
        <bgColor rgb="FF8EB4E3"/>
      </patternFill>
    </fill>
    <fill>
      <patternFill patternType="solid">
        <fgColor rgb="FF92D050"/>
        <bgColor rgb="FFC0C0C0"/>
      </patternFill>
    </fill>
    <fill>
      <patternFill patternType="solid">
        <fgColor rgb="FF8EB4E3"/>
        <bgColor rgb="FF729FCF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theme="8" tint="0.39997558519241921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5" fillId="0" borderId="0" applyBorder="0" applyProtection="0"/>
    <xf numFmtId="9" fontId="15" fillId="0" borderId="0" applyBorder="0" applyProtection="0"/>
    <xf numFmtId="0" fontId="8" fillId="0" borderId="0" applyBorder="0" applyProtection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/>
    <xf numFmtId="164" fontId="1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0" xfId="3" applyFont="1" applyBorder="1" applyAlignment="1" applyProtection="1"/>
    <xf numFmtId="165" fontId="1" fillId="0" borderId="1" xfId="0" applyNumberFormat="1" applyFont="1" applyBorder="1" applyAlignment="1">
      <alignment vertical="center" wrapText="1"/>
    </xf>
    <xf numFmtId="166" fontId="1" fillId="0" borderId="0" xfId="0" applyNumberFormat="1" applyFont="1" applyBorder="1"/>
    <xf numFmtId="164" fontId="1" fillId="2" borderId="1" xfId="1" applyFont="1" applyFill="1" applyBorder="1" applyAlignment="1" applyProtection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2" fillId="0" borderId="0" xfId="0" applyNumberFormat="1" applyFont="1"/>
    <xf numFmtId="10" fontId="1" fillId="0" borderId="0" xfId="2" applyNumberFormat="1" applyFont="1" applyBorder="1" applyAlignment="1" applyProtection="1"/>
    <xf numFmtId="167" fontId="1" fillId="0" borderId="0" xfId="0" applyNumberFormat="1" applyFont="1" applyBorder="1"/>
    <xf numFmtId="167" fontId="1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10" fillId="0" borderId="3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164" fontId="0" fillId="0" borderId="0" xfId="1" applyFont="1" applyBorder="1" applyAlignment="1" applyProtection="1"/>
    <xf numFmtId="0" fontId="0" fillId="0" borderId="0" xfId="0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64" fontId="0" fillId="0" borderId="6" xfId="1" applyFont="1" applyBorder="1" applyAlignment="1" applyProtection="1"/>
    <xf numFmtId="164" fontId="0" fillId="0" borderId="1" xfId="1" applyFont="1" applyBorder="1" applyAlignment="1" applyProtection="1"/>
    <xf numFmtId="167" fontId="0" fillId="8" borderId="1" xfId="0" applyNumberFormat="1" applyFill="1" applyBorder="1"/>
    <xf numFmtId="164" fontId="0" fillId="6" borderId="0" xfId="1" applyFont="1" applyFill="1" applyBorder="1" applyAlignment="1" applyProtection="1"/>
    <xf numFmtId="0" fontId="14" fillId="9" borderId="1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Border="1" applyAlignment="1"/>
    <xf numFmtId="164" fontId="13" fillId="0" borderId="1" xfId="1" applyFont="1" applyBorder="1" applyAlignment="1" applyProtection="1">
      <alignment horizontal="center" vertical="center"/>
    </xf>
    <xf numFmtId="164" fontId="13" fillId="0" borderId="1" xfId="1" applyFont="1" applyBorder="1" applyAlignment="1" applyProtection="1">
      <alignment horizontal="center" vertical="center" wrapText="1"/>
    </xf>
    <xf numFmtId="164" fontId="13" fillId="0" borderId="0" xfId="1" applyFont="1" applyBorder="1" applyAlignment="1" applyProtection="1">
      <alignment horizontal="center" vertical="center"/>
    </xf>
    <xf numFmtId="164" fontId="13" fillId="0" borderId="0" xfId="1" applyFont="1" applyBorder="1" applyAlignment="1" applyProtection="1">
      <alignment horizontal="center" vertical="center" wrapText="1"/>
    </xf>
    <xf numFmtId="164" fontId="0" fillId="0" borderId="1" xfId="1" applyFont="1" applyBorder="1" applyAlignment="1" applyProtection="1">
      <alignment horizontal="center" vertical="center"/>
    </xf>
    <xf numFmtId="167" fontId="0" fillId="0" borderId="1" xfId="0" applyNumberFormat="1" applyBorder="1"/>
    <xf numFmtId="167" fontId="0" fillId="0" borderId="0" xfId="0" applyNumberFormat="1" applyBorder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13" fillId="6" borderId="1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164" fontId="13" fillId="6" borderId="6" xfId="1" applyFont="1" applyFill="1" applyBorder="1" applyAlignment="1" applyProtection="1">
      <alignment horizontal="center" vertical="center" wrapText="1"/>
    </xf>
    <xf numFmtId="164" fontId="13" fillId="6" borderId="2" xfId="1" applyFont="1" applyFill="1" applyBorder="1" applyAlignment="1" applyProtection="1">
      <alignment horizontal="center" vertical="center" wrapText="1"/>
    </xf>
    <xf numFmtId="164" fontId="13" fillId="6" borderId="7" xfId="1" applyFont="1" applyFill="1" applyBorder="1" applyAlignment="1" applyProtection="1">
      <alignment horizontal="center" vertical="center" wrapText="1"/>
    </xf>
    <xf numFmtId="165" fontId="13" fillId="5" borderId="1" xfId="0" applyNumberFormat="1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792928&amp;infra_sistema=100000100&amp;infra_unidade_atual=110001864&amp;infra_hash=2269c709973f3ea6690d329d6045efedbef94c9ee943534bd097ea4c9a312d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28"/>
  <sheetViews>
    <sheetView showGridLines="0" zoomScaleNormal="100" workbookViewId="0">
      <selection activeCell="F24" sqref="F24"/>
    </sheetView>
  </sheetViews>
  <sheetFormatPr defaultColWidth="9.140625" defaultRowHeight="15" x14ac:dyDescent="0.25"/>
  <cols>
    <col min="1" max="1" width="9.140625" style="1"/>
    <col min="2" max="2" width="32.7109375" style="1" customWidth="1"/>
    <col min="3" max="3" width="26.7109375" style="1" customWidth="1"/>
    <col min="4" max="4" width="24.5703125" style="1" customWidth="1"/>
    <col min="5" max="6" width="21" style="1" customWidth="1"/>
    <col min="7" max="7" width="14.28515625" style="2" customWidth="1"/>
    <col min="8" max="8" width="14.140625" style="3" customWidth="1"/>
    <col min="9" max="9" width="20.42578125" style="1" customWidth="1"/>
    <col min="10" max="10" width="17" style="4" customWidth="1"/>
    <col min="11" max="11" width="13.7109375" style="4" customWidth="1"/>
    <col min="12" max="12" width="9.140625" style="1"/>
    <col min="13" max="13" width="17" style="1" customWidth="1"/>
    <col min="14" max="1024" width="9.140625" style="1"/>
  </cols>
  <sheetData>
    <row r="3" spans="2:11" ht="15.75" x14ac:dyDescent="0.25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66"/>
      <c r="K3" s="66"/>
    </row>
    <row r="4" spans="2:11" x14ac:dyDescent="0.25">
      <c r="B4" s="9" t="s">
        <v>8</v>
      </c>
      <c r="C4" s="10"/>
      <c r="D4" s="11" t="s">
        <v>9</v>
      </c>
      <c r="E4" s="10">
        <v>158049</v>
      </c>
      <c r="F4" s="10">
        <f t="shared" ref="F4:F19" si="0">E4/12</f>
        <v>13170.75</v>
      </c>
      <c r="G4" s="12"/>
      <c r="H4" s="13"/>
      <c r="I4" s="11" t="s">
        <v>10</v>
      </c>
      <c r="J4" s="14"/>
    </row>
    <row r="5" spans="2:11" x14ac:dyDescent="0.25">
      <c r="B5" s="9" t="s">
        <v>11</v>
      </c>
      <c r="C5" s="15" t="s">
        <v>12</v>
      </c>
      <c r="D5" s="16" t="s">
        <v>13</v>
      </c>
      <c r="E5" s="10"/>
      <c r="F5" s="10">
        <f t="shared" si="0"/>
        <v>0</v>
      </c>
      <c r="G5" s="12"/>
      <c r="H5" s="13"/>
      <c r="I5" s="16" t="s">
        <v>14</v>
      </c>
      <c r="J5" s="14"/>
    </row>
    <row r="6" spans="2:11" x14ac:dyDescent="0.25">
      <c r="B6" s="9" t="s">
        <v>15</v>
      </c>
      <c r="C6" s="10" t="s">
        <v>16</v>
      </c>
      <c r="D6" s="16"/>
      <c r="E6" s="10">
        <v>11558.64</v>
      </c>
      <c r="F6" s="10">
        <f t="shared" si="0"/>
        <v>963.21999999999991</v>
      </c>
      <c r="G6" s="12"/>
      <c r="H6" s="13"/>
      <c r="I6" s="17" t="s">
        <v>17</v>
      </c>
      <c r="J6" s="14"/>
    </row>
    <row r="7" spans="2:11" hidden="1" x14ac:dyDescent="0.25">
      <c r="B7" s="9"/>
      <c r="C7" s="10"/>
      <c r="D7" s="11"/>
      <c r="E7" s="10"/>
      <c r="F7" s="10">
        <f t="shared" si="0"/>
        <v>0</v>
      </c>
      <c r="G7" s="12"/>
      <c r="H7" s="13"/>
      <c r="I7" s="11"/>
      <c r="J7" s="14"/>
    </row>
    <row r="8" spans="2:11" hidden="1" x14ac:dyDescent="0.25">
      <c r="B8" s="9"/>
      <c r="C8" s="10"/>
      <c r="D8" s="11"/>
      <c r="E8" s="10"/>
      <c r="F8" s="10">
        <f t="shared" si="0"/>
        <v>0</v>
      </c>
      <c r="G8" s="12"/>
      <c r="H8" s="13"/>
      <c r="I8" s="18"/>
      <c r="J8" s="14"/>
    </row>
    <row r="9" spans="2:11" hidden="1" x14ac:dyDescent="0.25">
      <c r="B9" s="9"/>
      <c r="C9" s="10"/>
      <c r="D9" s="11"/>
      <c r="E9" s="10"/>
      <c r="F9" s="10">
        <f t="shared" si="0"/>
        <v>0</v>
      </c>
      <c r="G9" s="12"/>
      <c r="H9" s="13"/>
      <c r="I9" s="11"/>
      <c r="J9" s="14"/>
    </row>
    <row r="10" spans="2:11" hidden="1" x14ac:dyDescent="0.25">
      <c r="B10" s="9"/>
      <c r="C10" s="10"/>
      <c r="D10" s="16"/>
      <c r="E10" s="10"/>
      <c r="F10" s="10">
        <f t="shared" si="0"/>
        <v>0</v>
      </c>
      <c r="G10" s="12"/>
      <c r="H10" s="13"/>
      <c r="I10" s="16"/>
      <c r="J10" s="14"/>
    </row>
    <row r="11" spans="2:11" hidden="1" x14ac:dyDescent="0.25">
      <c r="B11" s="9"/>
      <c r="C11" s="10"/>
      <c r="D11" s="16"/>
      <c r="E11" s="10"/>
      <c r="F11" s="10">
        <f t="shared" si="0"/>
        <v>0</v>
      </c>
      <c r="G11" s="12"/>
      <c r="H11" s="13"/>
      <c r="I11" s="16"/>
      <c r="J11" s="14"/>
    </row>
    <row r="12" spans="2:11" hidden="1" x14ac:dyDescent="0.25">
      <c r="B12" s="9"/>
      <c r="C12" s="10"/>
      <c r="D12" s="16"/>
      <c r="E12" s="10"/>
      <c r="F12" s="10">
        <f t="shared" si="0"/>
        <v>0</v>
      </c>
      <c r="G12" s="12"/>
      <c r="H12" s="13"/>
      <c r="I12" s="16"/>
      <c r="J12" s="14"/>
      <c r="K12" s="19"/>
    </row>
    <row r="13" spans="2:11" hidden="1" x14ac:dyDescent="0.25">
      <c r="B13" s="9"/>
      <c r="C13" s="10"/>
      <c r="D13" s="16"/>
      <c r="E13" s="10"/>
      <c r="F13" s="10">
        <f t="shared" si="0"/>
        <v>0</v>
      </c>
      <c r="G13" s="12"/>
      <c r="H13" s="13"/>
      <c r="I13" s="16"/>
      <c r="J13" s="14"/>
      <c r="K13" s="19"/>
    </row>
    <row r="14" spans="2:11" hidden="1" x14ac:dyDescent="0.25">
      <c r="B14" s="9"/>
      <c r="C14" s="10"/>
      <c r="D14" s="16"/>
      <c r="E14" s="10"/>
      <c r="F14" s="10">
        <f t="shared" si="0"/>
        <v>0</v>
      </c>
      <c r="G14" s="12"/>
      <c r="H14" s="13"/>
      <c r="I14" s="16"/>
      <c r="J14" s="14"/>
      <c r="K14" s="19"/>
    </row>
    <row r="15" spans="2:11" hidden="1" x14ac:dyDescent="0.25">
      <c r="B15" s="9"/>
      <c r="C15" s="10"/>
      <c r="D15" s="16"/>
      <c r="E15" s="10"/>
      <c r="F15" s="10">
        <f t="shared" si="0"/>
        <v>0</v>
      </c>
      <c r="G15" s="12"/>
      <c r="H15" s="13"/>
      <c r="I15" s="16"/>
      <c r="J15" s="14"/>
      <c r="K15" s="19"/>
    </row>
    <row r="16" spans="2:11" hidden="1" x14ac:dyDescent="0.25">
      <c r="B16" s="9"/>
      <c r="C16" s="10"/>
      <c r="D16" s="16"/>
      <c r="E16" s="10"/>
      <c r="F16" s="10">
        <f t="shared" si="0"/>
        <v>0</v>
      </c>
      <c r="G16" s="12"/>
      <c r="H16" s="13"/>
      <c r="I16" s="16"/>
      <c r="J16" s="14"/>
      <c r="K16" s="19"/>
    </row>
    <row r="17" spans="2:11" hidden="1" x14ac:dyDescent="0.25">
      <c r="B17" s="9"/>
      <c r="C17" s="10"/>
      <c r="D17" s="16"/>
      <c r="E17" s="10"/>
      <c r="F17" s="10">
        <f t="shared" si="0"/>
        <v>0</v>
      </c>
      <c r="G17" s="12"/>
      <c r="H17" s="13"/>
      <c r="I17" s="16"/>
      <c r="J17" s="14"/>
      <c r="K17" s="19"/>
    </row>
    <row r="18" spans="2:11" x14ac:dyDescent="0.25">
      <c r="B18" s="9" t="s">
        <v>18</v>
      </c>
      <c r="C18" s="10" t="s">
        <v>12</v>
      </c>
      <c r="D18" s="16" t="s">
        <v>19</v>
      </c>
      <c r="E18" s="10"/>
      <c r="F18" s="10"/>
      <c r="G18" s="12"/>
      <c r="H18" s="13"/>
      <c r="I18" s="16" t="s">
        <v>20</v>
      </c>
      <c r="J18" s="14"/>
      <c r="K18" s="19"/>
    </row>
    <row r="19" spans="2:11" x14ac:dyDescent="0.25">
      <c r="B19" s="9" t="s">
        <v>86</v>
      </c>
      <c r="C19" s="15" t="s">
        <v>16</v>
      </c>
      <c r="D19" s="16"/>
      <c r="E19" s="10">
        <v>60636.84</v>
      </c>
      <c r="F19" s="10">
        <f t="shared" si="0"/>
        <v>5053.07</v>
      </c>
      <c r="G19" s="12"/>
      <c r="H19" s="13"/>
      <c r="I19" s="16" t="s">
        <v>87</v>
      </c>
      <c r="J19" s="14"/>
      <c r="K19" s="19"/>
    </row>
    <row r="20" spans="2:11" x14ac:dyDescent="0.25">
      <c r="B20" s="9" t="s">
        <v>92</v>
      </c>
      <c r="C20" s="15" t="s">
        <v>12</v>
      </c>
      <c r="D20" s="16" t="s">
        <v>93</v>
      </c>
      <c r="E20" s="10"/>
      <c r="F20" s="10"/>
      <c r="G20" s="12"/>
      <c r="H20" s="13"/>
      <c r="I20" s="16" t="s">
        <v>94</v>
      </c>
      <c r="J20" s="14"/>
      <c r="K20" s="19"/>
    </row>
    <row r="21" spans="2:11" x14ac:dyDescent="0.25">
      <c r="B21" s="9"/>
      <c r="C21" s="15"/>
      <c r="D21" s="16"/>
      <c r="E21" s="10"/>
      <c r="F21" s="10"/>
      <c r="G21" s="12"/>
      <c r="H21" s="13"/>
      <c r="I21" s="16"/>
      <c r="J21" s="14"/>
      <c r="K21" s="19"/>
    </row>
    <row r="22" spans="2:11" x14ac:dyDescent="0.25">
      <c r="B22" s="67" t="s">
        <v>21</v>
      </c>
      <c r="C22" s="67"/>
      <c r="D22" s="67"/>
      <c r="E22" s="20">
        <f>SUM(E4:E21)</f>
        <v>230244.48000000001</v>
      </c>
      <c r="F22" s="20">
        <f>SUM(F4:F21)</f>
        <v>19187.04</v>
      </c>
      <c r="G22" s="21">
        <f>SUM(G4:G19)</f>
        <v>0</v>
      </c>
      <c r="H22" s="22">
        <f>SUM(H4:H19)</f>
        <v>0</v>
      </c>
      <c r="I22" s="23"/>
      <c r="J22" s="24"/>
    </row>
    <row r="23" spans="2:11" x14ac:dyDescent="0.25">
      <c r="C23" s="14"/>
      <c r="E23" s="14"/>
      <c r="F23" s="14"/>
      <c r="G23" s="25"/>
      <c r="H23" s="26"/>
    </row>
    <row r="24" spans="2:11" x14ac:dyDescent="0.25">
      <c r="E24" s="14"/>
      <c r="F24" s="14"/>
      <c r="G24" s="27"/>
    </row>
    <row r="25" spans="2:11" x14ac:dyDescent="0.25">
      <c r="E25" s="28"/>
      <c r="F25" s="28"/>
      <c r="G25" s="27"/>
      <c r="J25" s="29"/>
    </row>
    <row r="26" spans="2:11" x14ac:dyDescent="0.25">
      <c r="G26" s="27"/>
    </row>
    <row r="27" spans="2:11" x14ac:dyDescent="0.25">
      <c r="E27" s="30"/>
      <c r="F27" s="30"/>
      <c r="G27" s="27"/>
    </row>
    <row r="28" spans="2:11" x14ac:dyDescent="0.25">
      <c r="G28" s="27"/>
    </row>
  </sheetData>
  <mergeCells count="2">
    <mergeCell ref="J3:K3"/>
    <mergeCell ref="B22:D22"/>
  </mergeCells>
  <conditionalFormatting sqref="C3:C9 C11:C13 C23:C1048576">
    <cfRule type="containsText" dxfId="9" priority="2" operator="containsText" text="acréscimo">
      <formula>NOT(ISERROR(SEARCH("acréscimo",C3)))</formula>
    </cfRule>
    <cfRule type="containsText" dxfId="8" priority="3" operator="containsText" text="supressão">
      <formula>NOT(ISERROR(SEARCH("supressão",C3)))</formula>
    </cfRule>
  </conditionalFormatting>
  <conditionalFormatting sqref="C10">
    <cfRule type="containsText" dxfId="7" priority="4" operator="containsText" text="acréscimo">
      <formula>NOT(ISERROR(SEARCH("acréscimo",C10)))</formula>
    </cfRule>
    <cfRule type="containsText" dxfId="6" priority="5" operator="containsText" text="supressão">
      <formula>NOT(ISERROR(SEARCH("supressão",C10)))</formula>
    </cfRule>
  </conditionalFormatting>
  <conditionalFormatting sqref="C14">
    <cfRule type="containsText" dxfId="5" priority="6" operator="containsText" text="acréscimo">
      <formula>NOT(ISERROR(SEARCH("acréscimo",C14)))</formula>
    </cfRule>
    <cfRule type="containsText" dxfId="4" priority="7" operator="containsText" text="supressão">
      <formula>NOT(ISERROR(SEARCH("supressão",C14)))</formula>
    </cfRule>
  </conditionalFormatting>
  <conditionalFormatting sqref="C15">
    <cfRule type="containsText" dxfId="3" priority="8" operator="containsText" text="acréscimo">
      <formula>NOT(ISERROR(SEARCH("acréscimo",C15)))</formula>
    </cfRule>
    <cfRule type="containsText" dxfId="2" priority="9" operator="containsText" text="supressão">
      <formula>NOT(ISERROR(SEARCH("supressão",C15)))</formula>
    </cfRule>
  </conditionalFormatting>
  <conditionalFormatting sqref="C16:C21">
    <cfRule type="containsText" dxfId="1" priority="10" operator="containsText" text="acréscimo">
      <formula>NOT(ISERROR(SEARCH("acréscimo",C16)))</formula>
    </cfRule>
    <cfRule type="containsText" dxfId="0" priority="11" operator="containsText" text="supressão">
      <formula>NOT(ISERROR(SEARCH("supressão",C16)))</formula>
    </cfRule>
  </conditionalFormatting>
  <hyperlinks>
    <hyperlink ref="I6" r:id="rId1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"/>
  <sheetViews>
    <sheetView topLeftCell="A7" zoomScaleNormal="100" workbookViewId="0">
      <selection activeCell="C20" sqref="C20"/>
    </sheetView>
  </sheetViews>
  <sheetFormatPr defaultColWidth="8.5703125" defaultRowHeight="15" x14ac:dyDescent="0.25"/>
  <cols>
    <col min="2" max="2" width="5.42578125" customWidth="1"/>
    <col min="3" max="3" width="79.42578125" customWidth="1"/>
    <col min="4" max="4" width="6" customWidth="1"/>
    <col min="5" max="5" width="7.28515625" customWidth="1"/>
    <col min="6" max="6" width="10.140625" customWidth="1"/>
    <col min="7" max="7" width="11.28515625" customWidth="1"/>
    <col min="9" max="9" width="9.140625" bestFit="1" customWidth="1"/>
  </cols>
  <sheetData>
    <row r="3" spans="2:9" ht="15.75" x14ac:dyDescent="0.25">
      <c r="B3" s="68" t="s">
        <v>22</v>
      </c>
      <c r="C3" s="68"/>
      <c r="D3" s="68"/>
      <c r="E3" s="68"/>
      <c r="F3" s="68"/>
      <c r="G3" s="68"/>
    </row>
    <row r="4" spans="2:9" ht="28.5" x14ac:dyDescent="0.25">
      <c r="B4" s="31" t="s">
        <v>23</v>
      </c>
      <c r="C4" s="31" t="s">
        <v>24</v>
      </c>
      <c r="D4" s="31" t="s">
        <v>25</v>
      </c>
      <c r="E4" s="32" t="s">
        <v>26</v>
      </c>
      <c r="F4" s="32" t="s">
        <v>27</v>
      </c>
      <c r="G4" s="32" t="s">
        <v>28</v>
      </c>
    </row>
    <row r="5" spans="2:9" ht="47.25" x14ac:dyDescent="0.25">
      <c r="B5" s="33">
        <v>1</v>
      </c>
      <c r="C5" s="34" t="s">
        <v>29</v>
      </c>
      <c r="D5" s="33" t="s">
        <v>30</v>
      </c>
      <c r="E5" s="33">
        <v>12</v>
      </c>
      <c r="F5" s="35">
        <v>8170.75</v>
      </c>
      <c r="G5" s="36">
        <v>98049</v>
      </c>
    </row>
    <row r="6" spans="2:9" ht="31.5" x14ac:dyDescent="0.25">
      <c r="B6" s="33">
        <v>2</v>
      </c>
      <c r="C6" s="34" t="s">
        <v>31</v>
      </c>
      <c r="D6" s="33" t="s">
        <v>32</v>
      </c>
      <c r="E6" s="33">
        <v>12</v>
      </c>
      <c r="F6" s="35">
        <v>5000</v>
      </c>
      <c r="G6" s="36">
        <v>60000</v>
      </c>
    </row>
    <row r="7" spans="2:9" x14ac:dyDescent="0.25">
      <c r="B7" s="37" t="s">
        <v>33</v>
      </c>
      <c r="C7" s="38"/>
      <c r="D7" s="38"/>
      <c r="E7" s="38"/>
      <c r="F7" s="39">
        <f>SUM(F5:F6)</f>
        <v>13170.75</v>
      </c>
      <c r="G7" s="40">
        <v>158049</v>
      </c>
    </row>
    <row r="9" spans="2:9" ht="15.75" x14ac:dyDescent="0.25">
      <c r="B9" s="68" t="s">
        <v>88</v>
      </c>
      <c r="C9" s="68"/>
      <c r="D9" s="68"/>
      <c r="E9" s="68"/>
      <c r="F9" s="68"/>
      <c r="G9" s="68"/>
    </row>
    <row r="10" spans="2:9" ht="28.5" x14ac:dyDescent="0.25">
      <c r="B10" s="31" t="s">
        <v>23</v>
      </c>
      <c r="C10" s="31" t="s">
        <v>24</v>
      </c>
      <c r="D10" s="31" t="s">
        <v>25</v>
      </c>
      <c r="E10" s="32" t="s">
        <v>26</v>
      </c>
      <c r="F10" s="32" t="s">
        <v>27</v>
      </c>
      <c r="G10" s="32" t="s">
        <v>28</v>
      </c>
      <c r="H10" s="41" t="s">
        <v>34</v>
      </c>
      <c r="I10" s="41" t="s">
        <v>35</v>
      </c>
    </row>
    <row r="11" spans="2:9" ht="47.25" x14ac:dyDescent="0.25">
      <c r="B11" s="33">
        <v>1</v>
      </c>
      <c r="C11" s="34" t="s">
        <v>29</v>
      </c>
      <c r="D11" s="33" t="s">
        <v>30</v>
      </c>
      <c r="E11" s="33">
        <v>12</v>
      </c>
      <c r="F11" s="35">
        <v>8768.2999999999993</v>
      </c>
      <c r="G11" s="42">
        <v>105219.6</v>
      </c>
      <c r="H11" s="43">
        <f>F11-F5</f>
        <v>597.54999999999927</v>
      </c>
      <c r="I11" s="43">
        <f>G11-G5</f>
        <v>7170.6000000000058</v>
      </c>
    </row>
    <row r="12" spans="2:9" ht="31.5" x14ac:dyDescent="0.25">
      <c r="B12" s="33">
        <v>2</v>
      </c>
      <c r="C12" s="34" t="s">
        <v>31</v>
      </c>
      <c r="D12" s="33" t="s">
        <v>32</v>
      </c>
      <c r="E12" s="33">
        <v>12</v>
      </c>
      <c r="F12" s="35">
        <v>5365.67</v>
      </c>
      <c r="G12" s="42">
        <v>64388.04</v>
      </c>
      <c r="H12" s="43">
        <f>F12-F6</f>
        <v>365.67000000000007</v>
      </c>
      <c r="I12" s="43">
        <f>G12-G6</f>
        <v>4388.0400000000009</v>
      </c>
    </row>
    <row r="13" spans="2:9" x14ac:dyDescent="0.25">
      <c r="B13" s="37" t="s">
        <v>33</v>
      </c>
      <c r="C13" s="38"/>
      <c r="D13" s="38"/>
      <c r="E13" s="38"/>
      <c r="F13" s="39">
        <f>SUM(F11:F12)</f>
        <v>14133.97</v>
      </c>
      <c r="G13" s="44">
        <v>169607.64</v>
      </c>
      <c r="H13" s="45"/>
      <c r="I13" s="45"/>
    </row>
    <row r="14" spans="2:9" x14ac:dyDescent="0.25">
      <c r="F14" s="65">
        <f>F13-F7</f>
        <v>963.21999999999935</v>
      </c>
      <c r="G14" s="65">
        <f>G13-G7</f>
        <v>11558.640000000014</v>
      </c>
    </row>
    <row r="15" spans="2:9" ht="15.75" x14ac:dyDescent="0.25">
      <c r="B15" s="68" t="s">
        <v>89</v>
      </c>
      <c r="C15" s="68"/>
      <c r="D15" s="68"/>
      <c r="E15" s="68"/>
      <c r="F15" s="68"/>
      <c r="G15" s="68"/>
    </row>
    <row r="16" spans="2:9" ht="28.5" x14ac:dyDescent="0.25">
      <c r="B16" s="31" t="s">
        <v>23</v>
      </c>
      <c r="C16" s="31" t="s">
        <v>24</v>
      </c>
      <c r="D16" s="31" t="s">
        <v>25</v>
      </c>
      <c r="E16" s="32" t="s">
        <v>26</v>
      </c>
      <c r="F16" s="32" t="s">
        <v>27</v>
      </c>
      <c r="G16" s="32" t="s">
        <v>28</v>
      </c>
      <c r="H16" s="41" t="s">
        <v>34</v>
      </c>
      <c r="I16" s="41" t="s">
        <v>35</v>
      </c>
    </row>
    <row r="17" spans="2:9" ht="47.25" x14ac:dyDescent="0.25">
      <c r="B17" s="33">
        <v>1</v>
      </c>
      <c r="C17" s="34" t="s">
        <v>29</v>
      </c>
      <c r="D17" s="33" t="s">
        <v>30</v>
      </c>
      <c r="E17" s="33">
        <v>12</v>
      </c>
      <c r="F17" s="35">
        <v>11903.08</v>
      </c>
      <c r="G17" s="42">
        <v>142836.96</v>
      </c>
      <c r="H17" s="43">
        <f>F17-F11</f>
        <v>3134.7800000000007</v>
      </c>
      <c r="I17" s="43">
        <f>G17-G11</f>
        <v>37617.359999999986</v>
      </c>
    </row>
    <row r="18" spans="2:9" ht="31.5" x14ac:dyDescent="0.25">
      <c r="B18" s="33">
        <v>2</v>
      </c>
      <c r="C18" s="34" t="s">
        <v>31</v>
      </c>
      <c r="D18" s="33" t="s">
        <v>32</v>
      </c>
      <c r="E18" s="33">
        <v>12</v>
      </c>
      <c r="F18" s="35">
        <v>7283.96</v>
      </c>
      <c r="G18" s="42">
        <v>87407.52</v>
      </c>
      <c r="H18" s="43">
        <f>F18-F12</f>
        <v>1918.29</v>
      </c>
      <c r="I18" s="43">
        <f>G18-G12</f>
        <v>23019.480000000003</v>
      </c>
    </row>
    <row r="19" spans="2:9" x14ac:dyDescent="0.25">
      <c r="B19" s="37" t="s">
        <v>33</v>
      </c>
      <c r="C19" s="38"/>
      <c r="D19" s="38"/>
      <c r="E19" s="38"/>
      <c r="F19" s="39">
        <f>SUM(F17:F18)</f>
        <v>19187.04</v>
      </c>
      <c r="G19" s="44">
        <v>230244.48000000001</v>
      </c>
      <c r="H19" s="45"/>
      <c r="I19" s="43">
        <f>SUM(I17:I18)</f>
        <v>60636.839999999989</v>
      </c>
    </row>
    <row r="20" spans="2:9" x14ac:dyDescent="0.25">
      <c r="F20" s="65">
        <f>F19-F13</f>
        <v>5053.0700000000015</v>
      </c>
      <c r="G20" s="65">
        <f>G19-G13</f>
        <v>60636.84</v>
      </c>
    </row>
  </sheetData>
  <mergeCells count="3">
    <mergeCell ref="B3:G3"/>
    <mergeCell ref="B9:G9"/>
    <mergeCell ref="B15:G1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24"/>
  <sheetViews>
    <sheetView showGridLines="0" tabSelected="1" topLeftCell="T1" zoomScale="110" zoomScaleNormal="110" workbookViewId="0">
      <selection activeCell="AC14" sqref="AC14"/>
    </sheetView>
  </sheetViews>
  <sheetFormatPr defaultColWidth="9.140625" defaultRowHeight="15" x14ac:dyDescent="0.25"/>
  <cols>
    <col min="1" max="1" width="9.140625" style="46"/>
    <col min="2" max="2" width="11.42578125" style="46" customWidth="1"/>
    <col min="3" max="3" width="17.85546875" style="46" customWidth="1"/>
    <col min="4" max="4" width="19.140625" style="46" customWidth="1"/>
    <col min="5" max="5" width="13.85546875" style="46" customWidth="1"/>
    <col min="6" max="7" width="15.28515625" style="46" customWidth="1"/>
    <col min="8" max="8" width="16" style="46" customWidth="1"/>
    <col min="9" max="9" width="16.7109375" style="47" customWidth="1"/>
    <col min="10" max="10" width="13.28515625" style="46" customWidth="1"/>
    <col min="11" max="12" width="14.42578125" style="46" customWidth="1"/>
    <col min="13" max="13" width="13.85546875" style="46" customWidth="1"/>
    <col min="14" max="14" width="16.85546875" style="46" customWidth="1"/>
    <col min="15" max="15" width="13.28515625" style="46" customWidth="1"/>
    <col min="16" max="17" width="14.42578125" style="46" customWidth="1"/>
    <col min="18" max="18" width="13.85546875" style="46" customWidth="1"/>
    <col min="19" max="19" width="16.85546875" style="46" customWidth="1"/>
    <col min="20" max="20" width="13.28515625" style="46" customWidth="1"/>
    <col min="21" max="22" width="14.42578125" style="46" customWidth="1"/>
    <col min="23" max="23" width="13.85546875" style="46" customWidth="1"/>
    <col min="24" max="24" width="16.85546875" style="46" customWidth="1"/>
    <col min="25" max="25" width="13.28515625" style="46" customWidth="1"/>
    <col min="26" max="27" width="14.42578125" style="46" customWidth="1"/>
    <col min="28" max="28" width="13.85546875" style="46" customWidth="1"/>
    <col min="29" max="29" width="16.85546875" style="46" customWidth="1"/>
    <col min="30" max="1024" width="9.140625" style="46"/>
  </cols>
  <sheetData>
    <row r="3" spans="2:29" ht="13.9" customHeight="1" x14ac:dyDescent="0.25">
      <c r="B3" s="77" t="str">
        <f>'Resumo do Contrato'!B3</f>
        <v xml:space="preserve">CONTRATO 35.2019.RER </v>
      </c>
      <c r="C3" s="77"/>
      <c r="D3" s="77"/>
      <c r="E3" s="73" t="s">
        <v>36</v>
      </c>
      <c r="F3" s="73"/>
      <c r="G3" s="73"/>
      <c r="H3" s="73"/>
      <c r="I3" s="72" t="s">
        <v>37</v>
      </c>
      <c r="J3" s="75" t="s">
        <v>38</v>
      </c>
      <c r="K3" s="75"/>
      <c r="L3" s="75"/>
      <c r="M3" s="75"/>
      <c r="N3" s="72" t="s">
        <v>37</v>
      </c>
      <c r="O3" s="73" t="s">
        <v>39</v>
      </c>
      <c r="P3" s="73"/>
      <c r="Q3" s="73"/>
      <c r="R3" s="73"/>
      <c r="S3" s="84" t="s">
        <v>37</v>
      </c>
      <c r="T3" s="78" t="s">
        <v>90</v>
      </c>
      <c r="U3" s="79"/>
      <c r="V3" s="79"/>
      <c r="W3" s="80"/>
      <c r="X3" s="72" t="s">
        <v>37</v>
      </c>
      <c r="Y3" s="69" t="s">
        <v>95</v>
      </c>
      <c r="Z3" s="70"/>
      <c r="AA3" s="70"/>
      <c r="AB3" s="71"/>
      <c r="AC3" s="72" t="s">
        <v>37</v>
      </c>
    </row>
    <row r="4" spans="2:29" x14ac:dyDescent="0.25">
      <c r="B4" s="87" t="str">
        <f>'Resumo do Contrato'!D4</f>
        <v>04/07/2019 a 03/07/2020</v>
      </c>
      <c r="C4" s="87"/>
      <c r="D4" s="87"/>
      <c r="E4" s="73" t="s">
        <v>13</v>
      </c>
      <c r="F4" s="73"/>
      <c r="G4" s="73"/>
      <c r="H4" s="73"/>
      <c r="I4" s="72"/>
      <c r="J4" s="75" t="s">
        <v>40</v>
      </c>
      <c r="K4" s="75"/>
      <c r="L4" s="75"/>
      <c r="M4" s="75"/>
      <c r="N4" s="72"/>
      <c r="O4" s="73" t="s">
        <v>41</v>
      </c>
      <c r="P4" s="73"/>
      <c r="Q4" s="73"/>
      <c r="R4" s="73"/>
      <c r="S4" s="85"/>
      <c r="T4" s="78" t="s">
        <v>91</v>
      </c>
      <c r="U4" s="79"/>
      <c r="V4" s="79"/>
      <c r="W4" s="80"/>
      <c r="X4" s="72"/>
      <c r="Y4" s="69" t="s">
        <v>96</v>
      </c>
      <c r="Z4" s="70"/>
      <c r="AA4" s="70"/>
      <c r="AB4" s="71"/>
      <c r="AC4" s="72"/>
    </row>
    <row r="5" spans="2:29" x14ac:dyDescent="0.25">
      <c r="B5" s="77"/>
      <c r="C5" s="77"/>
      <c r="D5" s="77"/>
      <c r="E5" s="73"/>
      <c r="F5" s="73"/>
      <c r="G5" s="73"/>
      <c r="H5" s="73"/>
      <c r="I5" s="72"/>
      <c r="J5" s="75"/>
      <c r="K5" s="75"/>
      <c r="L5" s="75"/>
      <c r="M5" s="75"/>
      <c r="N5" s="72"/>
      <c r="O5" s="69"/>
      <c r="P5" s="70"/>
      <c r="Q5" s="70"/>
      <c r="R5" s="71"/>
      <c r="S5" s="85"/>
      <c r="T5" s="81"/>
      <c r="U5" s="81"/>
      <c r="V5" s="81"/>
      <c r="W5" s="81"/>
      <c r="X5" s="72"/>
      <c r="Y5" s="73"/>
      <c r="Z5" s="73"/>
      <c r="AA5" s="73"/>
      <c r="AB5" s="73"/>
      <c r="AC5" s="72"/>
    </row>
    <row r="6" spans="2:29" s="48" customFormat="1" ht="30" x14ac:dyDescent="0.25">
      <c r="B6" s="76"/>
      <c r="C6" s="49" t="s">
        <v>4</v>
      </c>
      <c r="D6" s="49" t="s">
        <v>3</v>
      </c>
      <c r="E6" s="49" t="s">
        <v>42</v>
      </c>
      <c r="F6" s="49" t="s">
        <v>43</v>
      </c>
      <c r="G6" s="49" t="s">
        <v>44</v>
      </c>
      <c r="H6" s="50" t="s">
        <v>45</v>
      </c>
      <c r="I6" s="72"/>
      <c r="J6" s="49" t="s">
        <v>42</v>
      </c>
      <c r="K6" s="49" t="s">
        <v>43</v>
      </c>
      <c r="L6" s="49" t="s">
        <v>44</v>
      </c>
      <c r="M6" s="50" t="s">
        <v>45</v>
      </c>
      <c r="N6" s="72"/>
      <c r="O6" s="49" t="s">
        <v>42</v>
      </c>
      <c r="P6" s="49" t="s">
        <v>43</v>
      </c>
      <c r="Q6" s="49" t="s">
        <v>44</v>
      </c>
      <c r="R6" s="50" t="s">
        <v>45</v>
      </c>
      <c r="S6" s="86"/>
      <c r="T6" s="49" t="s">
        <v>42</v>
      </c>
      <c r="U6" s="49" t="s">
        <v>43</v>
      </c>
      <c r="V6" s="49" t="s">
        <v>44</v>
      </c>
      <c r="W6" s="50" t="s">
        <v>45</v>
      </c>
      <c r="X6" s="72"/>
      <c r="Y6" s="49" t="s">
        <v>42</v>
      </c>
      <c r="Z6" s="49" t="s">
        <v>43</v>
      </c>
      <c r="AA6" s="49" t="s">
        <v>44</v>
      </c>
      <c r="AB6" s="50" t="s">
        <v>45</v>
      </c>
      <c r="AC6" s="72"/>
    </row>
    <row r="7" spans="2:29" x14ac:dyDescent="0.25">
      <c r="B7" s="76"/>
      <c r="C7" s="51">
        <f>D7/12</f>
        <v>13170.75</v>
      </c>
      <c r="D7" s="52">
        <v>158049</v>
      </c>
      <c r="E7" s="52">
        <f>F7/12</f>
        <v>13170.75</v>
      </c>
      <c r="F7" s="52">
        <v>158049</v>
      </c>
      <c r="G7" s="52">
        <f>E7-C7</f>
        <v>0</v>
      </c>
      <c r="H7" s="53">
        <v>158049</v>
      </c>
      <c r="I7" s="54">
        <f>D7+H7</f>
        <v>316098</v>
      </c>
      <c r="J7" s="52">
        <f>K7/12</f>
        <v>14133.970000000001</v>
      </c>
      <c r="K7" s="52">
        <v>169607.64</v>
      </c>
      <c r="L7" s="52">
        <f>J7-E7</f>
        <v>963.22000000000116</v>
      </c>
      <c r="M7" s="53">
        <f>K22</f>
        <v>11558.64</v>
      </c>
      <c r="N7" s="54">
        <f>I7+M7</f>
        <v>327656.64</v>
      </c>
      <c r="O7" s="52">
        <f>P7/12</f>
        <v>14133.970000000001</v>
      </c>
      <c r="P7" s="52">
        <v>169607.64</v>
      </c>
      <c r="Q7" s="52">
        <f>O7-J7</f>
        <v>0</v>
      </c>
      <c r="R7" s="53">
        <f>Q22</f>
        <v>169607.63999999998</v>
      </c>
      <c r="S7" s="54">
        <f>N7+R7</f>
        <v>497264.28</v>
      </c>
      <c r="T7" s="52">
        <f>U7/12</f>
        <v>19187.04</v>
      </c>
      <c r="U7" s="52">
        <v>230244.48000000001</v>
      </c>
      <c r="V7" s="52">
        <f>T7-O7</f>
        <v>5053.07</v>
      </c>
      <c r="W7" s="53">
        <f>U22</f>
        <v>60636.84</v>
      </c>
      <c r="X7" s="54">
        <f>S7+W7</f>
        <v>557901.12</v>
      </c>
      <c r="Y7" s="52">
        <f>Z7/12</f>
        <v>19187.04</v>
      </c>
      <c r="Z7" s="52">
        <v>230244.48000000001</v>
      </c>
      <c r="AA7" s="52">
        <f>Y7-T7</f>
        <v>0</v>
      </c>
      <c r="AB7" s="53">
        <f>AA22</f>
        <v>230244.48000000007</v>
      </c>
      <c r="AC7" s="54">
        <f>X7+AB7</f>
        <v>788145.60000000009</v>
      </c>
    </row>
    <row r="8" spans="2:29" x14ac:dyDescent="0.25">
      <c r="B8" s="74" t="s">
        <v>46</v>
      </c>
      <c r="C8" s="74"/>
      <c r="D8" s="56"/>
      <c r="E8" s="74" t="s">
        <v>46</v>
      </c>
      <c r="F8" s="74"/>
      <c r="G8" s="55"/>
      <c r="H8" s="57"/>
      <c r="I8" s="57"/>
      <c r="J8" s="74" t="s">
        <v>46</v>
      </c>
      <c r="K8" s="74"/>
      <c r="L8" s="55"/>
      <c r="M8" s="57"/>
      <c r="N8" s="57"/>
      <c r="O8" s="82" t="s">
        <v>46</v>
      </c>
      <c r="P8" s="83"/>
      <c r="Q8" s="55"/>
      <c r="R8" s="57"/>
      <c r="S8" s="57"/>
      <c r="T8" s="74" t="s">
        <v>46</v>
      </c>
      <c r="U8" s="74"/>
      <c r="V8" s="55"/>
      <c r="W8" s="57"/>
      <c r="X8" s="57"/>
      <c r="Y8" s="74" t="s">
        <v>46</v>
      </c>
      <c r="Z8" s="74"/>
      <c r="AA8" s="55"/>
      <c r="AB8" s="57"/>
      <c r="AC8" s="57"/>
    </row>
    <row r="9" spans="2:29" s="47" customFormat="1" x14ac:dyDescent="0.25">
      <c r="B9" s="58" t="s">
        <v>47</v>
      </c>
      <c r="C9" s="59" t="s">
        <v>48</v>
      </c>
      <c r="D9" s="60"/>
      <c r="E9" s="58" t="s">
        <v>47</v>
      </c>
      <c r="F9" s="59" t="s">
        <v>49</v>
      </c>
      <c r="G9" s="59" t="s">
        <v>48</v>
      </c>
      <c r="H9" s="61"/>
      <c r="I9" s="57"/>
      <c r="J9" s="58" t="s">
        <v>47</v>
      </c>
      <c r="K9" s="59" t="s">
        <v>49</v>
      </c>
      <c r="L9" s="59" t="s">
        <v>48</v>
      </c>
      <c r="M9" s="61"/>
      <c r="N9" s="57"/>
      <c r="O9" s="58" t="s">
        <v>47</v>
      </c>
      <c r="P9" s="59" t="s">
        <v>49</v>
      </c>
      <c r="Q9" s="59" t="s">
        <v>48</v>
      </c>
      <c r="R9" s="61"/>
      <c r="S9" s="57"/>
      <c r="T9" s="58" t="s">
        <v>47</v>
      </c>
      <c r="U9" s="59" t="s">
        <v>49</v>
      </c>
      <c r="V9" s="59" t="s">
        <v>48</v>
      </c>
      <c r="W9" s="61"/>
      <c r="X9" s="57"/>
      <c r="Y9" s="58" t="s">
        <v>47</v>
      </c>
      <c r="Z9" s="59" t="s">
        <v>49</v>
      </c>
      <c r="AA9" s="59" t="s">
        <v>48</v>
      </c>
      <c r="AB9" s="61"/>
      <c r="AC9" s="57"/>
    </row>
    <row r="10" spans="2:29" x14ac:dyDescent="0.25">
      <c r="B10" s="62" t="s">
        <v>50</v>
      </c>
      <c r="C10" s="52">
        <v>13170.75</v>
      </c>
      <c r="E10" s="62" t="s">
        <v>51</v>
      </c>
      <c r="F10" s="63">
        <f t="shared" ref="F10:F21" si="0">$G$7</f>
        <v>0</v>
      </c>
      <c r="G10" s="63">
        <f t="shared" ref="G10:G21" si="1">F10+C10</f>
        <v>13170.75</v>
      </c>
      <c r="H10" s="64"/>
      <c r="I10" s="57"/>
      <c r="J10" s="62" t="s">
        <v>51</v>
      </c>
      <c r="K10" s="63">
        <v>963.22</v>
      </c>
      <c r="L10" s="63">
        <f t="shared" ref="L10:L21" si="2">K10+G10</f>
        <v>14133.97</v>
      </c>
      <c r="M10" s="64"/>
      <c r="N10" s="57"/>
      <c r="O10" s="62" t="s">
        <v>52</v>
      </c>
      <c r="P10" s="63"/>
      <c r="Q10" s="63">
        <f t="shared" ref="Q10:Q21" si="3">P10+L10</f>
        <v>14133.97</v>
      </c>
      <c r="R10" s="64"/>
      <c r="S10" s="57"/>
      <c r="T10" s="62" t="s">
        <v>52</v>
      </c>
      <c r="U10" s="63">
        <v>5053.07</v>
      </c>
      <c r="V10" s="63">
        <f t="shared" ref="V10:V21" si="4">U10+Q10</f>
        <v>19187.04</v>
      </c>
      <c r="W10" s="64"/>
      <c r="X10" s="57"/>
      <c r="Y10" s="62" t="s">
        <v>97</v>
      </c>
      <c r="Z10" s="63"/>
      <c r="AA10" s="63">
        <f t="shared" ref="AA10:AA21" si="5">Z10+V10</f>
        <v>19187.04</v>
      </c>
      <c r="AB10" s="64"/>
      <c r="AC10" s="57"/>
    </row>
    <row r="11" spans="2:29" x14ac:dyDescent="0.25">
      <c r="B11" s="62" t="s">
        <v>53</v>
      </c>
      <c r="C11" s="52">
        <v>13170.75</v>
      </c>
      <c r="E11" s="62" t="s">
        <v>54</v>
      </c>
      <c r="F11" s="63">
        <f t="shared" si="0"/>
        <v>0</v>
      </c>
      <c r="G11" s="63">
        <f t="shared" si="1"/>
        <v>13170.75</v>
      </c>
      <c r="H11" s="64"/>
      <c r="I11" s="57"/>
      <c r="J11" s="62" t="s">
        <v>54</v>
      </c>
      <c r="K11" s="63">
        <v>963.22</v>
      </c>
      <c r="L11" s="63">
        <f t="shared" si="2"/>
        <v>14133.97</v>
      </c>
      <c r="M11" s="64"/>
      <c r="N11" s="57"/>
      <c r="O11" s="62" t="s">
        <v>55</v>
      </c>
      <c r="P11" s="63"/>
      <c r="Q11" s="63">
        <f t="shared" si="3"/>
        <v>14133.97</v>
      </c>
      <c r="R11" s="64"/>
      <c r="S11" s="57"/>
      <c r="T11" s="62" t="s">
        <v>55</v>
      </c>
      <c r="U11" s="63">
        <v>5053.07</v>
      </c>
      <c r="V11" s="63">
        <f t="shared" si="4"/>
        <v>19187.04</v>
      </c>
      <c r="W11" s="64"/>
      <c r="X11" s="57"/>
      <c r="Y11" s="62" t="s">
        <v>98</v>
      </c>
      <c r="Z11" s="63"/>
      <c r="AA11" s="63">
        <f t="shared" si="5"/>
        <v>19187.04</v>
      </c>
      <c r="AB11" s="64"/>
      <c r="AC11" s="57"/>
    </row>
    <row r="12" spans="2:29" x14ac:dyDescent="0.25">
      <c r="B12" s="62" t="s">
        <v>56</v>
      </c>
      <c r="C12" s="52">
        <v>13170.75</v>
      </c>
      <c r="E12" s="62" t="s">
        <v>57</v>
      </c>
      <c r="F12" s="63">
        <f t="shared" si="0"/>
        <v>0</v>
      </c>
      <c r="G12" s="63">
        <f t="shared" si="1"/>
        <v>13170.75</v>
      </c>
      <c r="H12" s="64"/>
      <c r="I12" s="57"/>
      <c r="J12" s="62" t="s">
        <v>57</v>
      </c>
      <c r="K12" s="63">
        <v>963.22</v>
      </c>
      <c r="L12" s="63">
        <f t="shared" si="2"/>
        <v>14133.97</v>
      </c>
      <c r="M12" s="64"/>
      <c r="N12" s="57"/>
      <c r="O12" s="62" t="s">
        <v>58</v>
      </c>
      <c r="P12" s="63"/>
      <c r="Q12" s="63">
        <f t="shared" si="3"/>
        <v>14133.97</v>
      </c>
      <c r="R12" s="64"/>
      <c r="S12" s="57"/>
      <c r="T12" s="62" t="s">
        <v>58</v>
      </c>
      <c r="U12" s="63">
        <v>5053.07</v>
      </c>
      <c r="V12" s="63">
        <f t="shared" si="4"/>
        <v>19187.04</v>
      </c>
      <c r="W12" s="64"/>
      <c r="X12" s="57"/>
      <c r="Y12" s="62" t="s">
        <v>99</v>
      </c>
      <c r="Z12" s="63"/>
      <c r="AA12" s="63">
        <f t="shared" si="5"/>
        <v>19187.04</v>
      </c>
      <c r="AB12" s="64"/>
      <c r="AC12" s="57"/>
    </row>
    <row r="13" spans="2:29" x14ac:dyDescent="0.25">
      <c r="B13" s="62" t="s">
        <v>59</v>
      </c>
      <c r="C13" s="52">
        <v>13170.75</v>
      </c>
      <c r="E13" s="62" t="s">
        <v>60</v>
      </c>
      <c r="F13" s="63">
        <f t="shared" si="0"/>
        <v>0</v>
      </c>
      <c r="G13" s="63">
        <f t="shared" si="1"/>
        <v>13170.75</v>
      </c>
      <c r="H13" s="64"/>
      <c r="I13" s="57"/>
      <c r="J13" s="62" t="s">
        <v>60</v>
      </c>
      <c r="K13" s="63">
        <v>963.22</v>
      </c>
      <c r="L13" s="63">
        <f t="shared" si="2"/>
        <v>14133.97</v>
      </c>
      <c r="M13" s="64"/>
      <c r="N13" s="57"/>
      <c r="O13" s="62" t="s">
        <v>61</v>
      </c>
      <c r="P13" s="63"/>
      <c r="Q13" s="63">
        <f t="shared" si="3"/>
        <v>14133.97</v>
      </c>
      <c r="R13" s="64"/>
      <c r="S13" s="57"/>
      <c r="T13" s="62" t="s">
        <v>61</v>
      </c>
      <c r="U13" s="63">
        <v>5053.07</v>
      </c>
      <c r="V13" s="63">
        <f t="shared" si="4"/>
        <v>19187.04</v>
      </c>
      <c r="W13" s="64"/>
      <c r="X13" s="57"/>
      <c r="Y13" s="62" t="s">
        <v>100</v>
      </c>
      <c r="Z13" s="63"/>
      <c r="AA13" s="63">
        <f t="shared" si="5"/>
        <v>19187.04</v>
      </c>
      <c r="AB13" s="64"/>
      <c r="AC13" s="57"/>
    </row>
    <row r="14" spans="2:29" x14ac:dyDescent="0.25">
      <c r="B14" s="62" t="s">
        <v>62</v>
      </c>
      <c r="C14" s="52">
        <v>13170.75</v>
      </c>
      <c r="E14" s="62" t="s">
        <v>63</v>
      </c>
      <c r="F14" s="63">
        <f t="shared" si="0"/>
        <v>0</v>
      </c>
      <c r="G14" s="63">
        <f t="shared" si="1"/>
        <v>13170.75</v>
      </c>
      <c r="H14" s="64"/>
      <c r="I14" s="57"/>
      <c r="J14" s="62" t="s">
        <v>63</v>
      </c>
      <c r="K14" s="63">
        <v>963.22</v>
      </c>
      <c r="L14" s="63">
        <f t="shared" si="2"/>
        <v>14133.97</v>
      </c>
      <c r="M14" s="64"/>
      <c r="N14" s="57"/>
      <c r="O14" s="62" t="s">
        <v>64</v>
      </c>
      <c r="P14" s="63"/>
      <c r="Q14" s="63">
        <f t="shared" si="3"/>
        <v>14133.97</v>
      </c>
      <c r="R14" s="64"/>
      <c r="S14" s="57"/>
      <c r="T14" s="62" t="s">
        <v>64</v>
      </c>
      <c r="U14" s="63">
        <v>5053.07</v>
      </c>
      <c r="V14" s="63">
        <f t="shared" si="4"/>
        <v>19187.04</v>
      </c>
      <c r="W14" s="64"/>
      <c r="X14" s="57"/>
      <c r="Y14" s="62" t="s">
        <v>101</v>
      </c>
      <c r="Z14" s="63"/>
      <c r="AA14" s="63">
        <f t="shared" si="5"/>
        <v>19187.04</v>
      </c>
      <c r="AB14" s="64"/>
      <c r="AC14" s="57"/>
    </row>
    <row r="15" spans="2:29" x14ac:dyDescent="0.25">
      <c r="B15" s="62" t="s">
        <v>65</v>
      </c>
      <c r="C15" s="52">
        <v>13170.75</v>
      </c>
      <c r="E15" s="62" t="s">
        <v>66</v>
      </c>
      <c r="F15" s="63">
        <f t="shared" si="0"/>
        <v>0</v>
      </c>
      <c r="G15" s="63">
        <f t="shared" si="1"/>
        <v>13170.75</v>
      </c>
      <c r="H15" s="64"/>
      <c r="I15" s="57"/>
      <c r="J15" s="62" t="s">
        <v>66</v>
      </c>
      <c r="K15" s="63">
        <v>963.22</v>
      </c>
      <c r="L15" s="63">
        <f t="shared" si="2"/>
        <v>14133.97</v>
      </c>
      <c r="M15" s="64"/>
      <c r="N15" s="57"/>
      <c r="O15" s="62" t="s">
        <v>67</v>
      </c>
      <c r="P15" s="63"/>
      <c r="Q15" s="63">
        <f t="shared" si="3"/>
        <v>14133.97</v>
      </c>
      <c r="R15" s="64"/>
      <c r="S15" s="57"/>
      <c r="T15" s="62" t="s">
        <v>67</v>
      </c>
      <c r="U15" s="63">
        <v>5053.07</v>
      </c>
      <c r="V15" s="63">
        <f t="shared" si="4"/>
        <v>19187.04</v>
      </c>
      <c r="W15" s="64"/>
      <c r="X15" s="57"/>
      <c r="Y15" s="62" t="s">
        <v>102</v>
      </c>
      <c r="Z15" s="63"/>
      <c r="AA15" s="63">
        <f t="shared" si="5"/>
        <v>19187.04</v>
      </c>
      <c r="AB15" s="64"/>
      <c r="AC15" s="57"/>
    </row>
    <row r="16" spans="2:29" x14ac:dyDescent="0.25">
      <c r="B16" s="62" t="s">
        <v>68</v>
      </c>
      <c r="C16" s="52">
        <v>13170.75</v>
      </c>
      <c r="E16" s="62" t="s">
        <v>69</v>
      </c>
      <c r="F16" s="63">
        <f t="shared" si="0"/>
        <v>0</v>
      </c>
      <c r="G16" s="63">
        <f t="shared" si="1"/>
        <v>13170.75</v>
      </c>
      <c r="H16" s="64"/>
      <c r="I16" s="57"/>
      <c r="J16" s="62" t="s">
        <v>69</v>
      </c>
      <c r="K16" s="63">
        <v>963.22</v>
      </c>
      <c r="L16" s="63">
        <f t="shared" si="2"/>
        <v>14133.97</v>
      </c>
      <c r="M16" s="64"/>
      <c r="N16" s="57"/>
      <c r="O16" s="62" t="s">
        <v>70</v>
      </c>
      <c r="P16" s="63"/>
      <c r="Q16" s="63">
        <f t="shared" si="3"/>
        <v>14133.97</v>
      </c>
      <c r="R16" s="64"/>
      <c r="S16" s="57"/>
      <c r="T16" s="62" t="s">
        <v>70</v>
      </c>
      <c r="U16" s="63">
        <v>5053.07</v>
      </c>
      <c r="V16" s="63">
        <f t="shared" si="4"/>
        <v>19187.04</v>
      </c>
      <c r="W16" s="64"/>
      <c r="X16" s="57"/>
      <c r="Y16" s="62" t="s">
        <v>103</v>
      </c>
      <c r="Z16" s="63"/>
      <c r="AA16" s="63">
        <f t="shared" si="5"/>
        <v>19187.04</v>
      </c>
      <c r="AB16" s="64"/>
      <c r="AC16" s="57"/>
    </row>
    <row r="17" spans="2:29" x14ac:dyDescent="0.25">
      <c r="B17" s="62" t="s">
        <v>71</v>
      </c>
      <c r="C17" s="52">
        <v>13170.75</v>
      </c>
      <c r="E17" s="62" t="s">
        <v>72</v>
      </c>
      <c r="F17" s="63">
        <f t="shared" si="0"/>
        <v>0</v>
      </c>
      <c r="G17" s="63">
        <f t="shared" si="1"/>
        <v>13170.75</v>
      </c>
      <c r="H17" s="64"/>
      <c r="I17" s="57"/>
      <c r="J17" s="62" t="s">
        <v>72</v>
      </c>
      <c r="K17" s="63">
        <v>963.22</v>
      </c>
      <c r="L17" s="63">
        <f t="shared" si="2"/>
        <v>14133.97</v>
      </c>
      <c r="M17" s="64"/>
      <c r="N17" s="57"/>
      <c r="O17" s="62" t="s">
        <v>73</v>
      </c>
      <c r="P17" s="63"/>
      <c r="Q17" s="63">
        <f t="shared" si="3"/>
        <v>14133.97</v>
      </c>
      <c r="R17" s="64"/>
      <c r="S17" s="57"/>
      <c r="T17" s="62" t="s">
        <v>73</v>
      </c>
      <c r="U17" s="63">
        <v>5053.07</v>
      </c>
      <c r="V17" s="63">
        <f t="shared" si="4"/>
        <v>19187.04</v>
      </c>
      <c r="W17" s="64"/>
      <c r="X17" s="57"/>
      <c r="Y17" s="62" t="s">
        <v>104</v>
      </c>
      <c r="Z17" s="63"/>
      <c r="AA17" s="63">
        <f t="shared" si="5"/>
        <v>19187.04</v>
      </c>
      <c r="AB17" s="64"/>
      <c r="AC17" s="57"/>
    </row>
    <row r="18" spans="2:29" x14ac:dyDescent="0.25">
      <c r="B18" s="62" t="s">
        <v>74</v>
      </c>
      <c r="C18" s="52">
        <v>13170.75</v>
      </c>
      <c r="E18" s="62" t="s">
        <v>75</v>
      </c>
      <c r="F18" s="63">
        <f t="shared" si="0"/>
        <v>0</v>
      </c>
      <c r="G18" s="63">
        <f t="shared" si="1"/>
        <v>13170.75</v>
      </c>
      <c r="H18" s="64"/>
      <c r="I18" s="57"/>
      <c r="J18" s="62" t="s">
        <v>75</v>
      </c>
      <c r="K18" s="63">
        <v>963.22</v>
      </c>
      <c r="L18" s="63">
        <f t="shared" si="2"/>
        <v>14133.97</v>
      </c>
      <c r="M18" s="64"/>
      <c r="N18" s="57"/>
      <c r="O18" s="62" t="s">
        <v>76</v>
      </c>
      <c r="P18" s="63"/>
      <c r="Q18" s="63">
        <f t="shared" si="3"/>
        <v>14133.97</v>
      </c>
      <c r="R18" s="64"/>
      <c r="S18" s="57"/>
      <c r="T18" s="62" t="s">
        <v>76</v>
      </c>
      <c r="U18" s="63">
        <v>5053.07</v>
      </c>
      <c r="V18" s="63">
        <f t="shared" si="4"/>
        <v>19187.04</v>
      </c>
      <c r="W18" s="64"/>
      <c r="X18" s="57"/>
      <c r="Y18" s="62" t="s">
        <v>105</v>
      </c>
      <c r="Z18" s="63"/>
      <c r="AA18" s="63">
        <f t="shared" si="5"/>
        <v>19187.04</v>
      </c>
      <c r="AB18" s="64"/>
      <c r="AC18" s="57"/>
    </row>
    <row r="19" spans="2:29" x14ac:dyDescent="0.25">
      <c r="B19" s="62" t="s">
        <v>77</v>
      </c>
      <c r="C19" s="52">
        <v>13170.75</v>
      </c>
      <c r="E19" s="62" t="s">
        <v>78</v>
      </c>
      <c r="F19" s="63">
        <f t="shared" si="0"/>
        <v>0</v>
      </c>
      <c r="G19" s="63">
        <f t="shared" si="1"/>
        <v>13170.75</v>
      </c>
      <c r="H19" s="64"/>
      <c r="I19" s="57"/>
      <c r="J19" s="62" t="s">
        <v>78</v>
      </c>
      <c r="K19" s="63">
        <v>963.22</v>
      </c>
      <c r="L19" s="63">
        <f t="shared" si="2"/>
        <v>14133.97</v>
      </c>
      <c r="M19" s="64"/>
      <c r="N19" s="57"/>
      <c r="O19" s="62" t="s">
        <v>79</v>
      </c>
      <c r="P19" s="63"/>
      <c r="Q19" s="63">
        <f t="shared" si="3"/>
        <v>14133.97</v>
      </c>
      <c r="R19" s="64"/>
      <c r="S19" s="57"/>
      <c r="T19" s="62" t="s">
        <v>79</v>
      </c>
      <c r="U19" s="63">
        <v>5053.07</v>
      </c>
      <c r="V19" s="63">
        <f t="shared" si="4"/>
        <v>19187.04</v>
      </c>
      <c r="W19" s="64"/>
      <c r="X19" s="57"/>
      <c r="Y19" s="62" t="s">
        <v>106</v>
      </c>
      <c r="Z19" s="63"/>
      <c r="AA19" s="63">
        <f t="shared" si="5"/>
        <v>19187.04</v>
      </c>
      <c r="AB19" s="64"/>
      <c r="AC19" s="57"/>
    </row>
    <row r="20" spans="2:29" x14ac:dyDescent="0.25">
      <c r="B20" s="62" t="s">
        <v>80</v>
      </c>
      <c r="C20" s="52">
        <v>13170.75</v>
      </c>
      <c r="E20" s="62" t="s">
        <v>81</v>
      </c>
      <c r="F20" s="63">
        <f t="shared" si="0"/>
        <v>0</v>
      </c>
      <c r="G20" s="63">
        <f t="shared" si="1"/>
        <v>13170.75</v>
      </c>
      <c r="H20" s="64"/>
      <c r="I20" s="57"/>
      <c r="J20" s="62" t="s">
        <v>81</v>
      </c>
      <c r="K20" s="63">
        <v>963.22</v>
      </c>
      <c r="L20" s="63">
        <f t="shared" si="2"/>
        <v>14133.97</v>
      </c>
      <c r="M20" s="64"/>
      <c r="N20" s="57"/>
      <c r="O20" s="62" t="s">
        <v>82</v>
      </c>
      <c r="P20" s="63"/>
      <c r="Q20" s="63">
        <f t="shared" si="3"/>
        <v>14133.97</v>
      </c>
      <c r="R20" s="64"/>
      <c r="S20" s="57"/>
      <c r="T20" s="62" t="s">
        <v>82</v>
      </c>
      <c r="U20" s="63">
        <v>5053.07</v>
      </c>
      <c r="V20" s="63">
        <f t="shared" si="4"/>
        <v>19187.04</v>
      </c>
      <c r="W20" s="64"/>
      <c r="X20" s="57"/>
      <c r="Y20" s="62" t="s">
        <v>107</v>
      </c>
      <c r="Z20" s="63"/>
      <c r="AA20" s="63">
        <f t="shared" si="5"/>
        <v>19187.04</v>
      </c>
      <c r="AB20" s="64"/>
      <c r="AC20" s="57"/>
    </row>
    <row r="21" spans="2:29" x14ac:dyDescent="0.25">
      <c r="B21" s="62" t="s">
        <v>83</v>
      </c>
      <c r="C21" s="52">
        <v>13170.75</v>
      </c>
      <c r="E21" s="62" t="s">
        <v>84</v>
      </c>
      <c r="F21" s="63">
        <f t="shared" si="0"/>
        <v>0</v>
      </c>
      <c r="G21" s="63">
        <f t="shared" si="1"/>
        <v>13170.75</v>
      </c>
      <c r="H21" s="64"/>
      <c r="I21" s="57"/>
      <c r="J21" s="62" t="s">
        <v>84</v>
      </c>
      <c r="K21" s="63">
        <v>963.22</v>
      </c>
      <c r="L21" s="63">
        <f t="shared" si="2"/>
        <v>14133.97</v>
      </c>
      <c r="M21" s="64"/>
      <c r="N21" s="57"/>
      <c r="O21" s="62" t="s">
        <v>85</v>
      </c>
      <c r="P21" s="63"/>
      <c r="Q21" s="63">
        <f t="shared" si="3"/>
        <v>14133.97</v>
      </c>
      <c r="R21" s="64"/>
      <c r="S21" s="57"/>
      <c r="T21" s="62" t="s">
        <v>85</v>
      </c>
      <c r="U21" s="63">
        <v>5053.07</v>
      </c>
      <c r="V21" s="63">
        <f t="shared" si="4"/>
        <v>19187.04</v>
      </c>
      <c r="W21" s="64"/>
      <c r="X21" s="57"/>
      <c r="Y21" s="62" t="s">
        <v>108</v>
      </c>
      <c r="Z21" s="63"/>
      <c r="AA21" s="63">
        <f t="shared" si="5"/>
        <v>19187.04</v>
      </c>
      <c r="AB21" s="64"/>
      <c r="AC21" s="57"/>
    </row>
    <row r="22" spans="2:29" x14ac:dyDescent="0.25">
      <c r="I22" s="57"/>
      <c r="K22" s="64">
        <f>SUM(K10:K21)</f>
        <v>11558.64</v>
      </c>
      <c r="L22" s="64">
        <f>SUM(L10:L21)</f>
        <v>169607.63999999998</v>
      </c>
      <c r="P22" s="64">
        <f>SUM(P10:P21)</f>
        <v>0</v>
      </c>
      <c r="Q22" s="64">
        <f>SUM(Q10:Q21)</f>
        <v>169607.63999999998</v>
      </c>
      <c r="U22" s="64">
        <f>SUM(U10:U21)</f>
        <v>60636.84</v>
      </c>
      <c r="V22" s="64">
        <f>SUM(V10:V21)</f>
        <v>230244.48000000007</v>
      </c>
      <c r="Z22" s="64">
        <f>SUM(Z10:Z21)</f>
        <v>0</v>
      </c>
      <c r="AA22" s="64">
        <f>SUM(AA10:AA21)</f>
        <v>230244.48000000007</v>
      </c>
    </row>
    <row r="23" spans="2:29" x14ac:dyDescent="0.25">
      <c r="I23" s="57"/>
    </row>
    <row r="24" spans="2:29" x14ac:dyDescent="0.25">
      <c r="I24" s="57"/>
    </row>
  </sheetData>
  <mergeCells count="30">
    <mergeCell ref="X3:X6"/>
    <mergeCell ref="T4:W4"/>
    <mergeCell ref="T5:W5"/>
    <mergeCell ref="T8:U8"/>
    <mergeCell ref="B8:C8"/>
    <mergeCell ref="E8:F8"/>
    <mergeCell ref="J8:K8"/>
    <mergeCell ref="O8:P8"/>
    <mergeCell ref="T3:W3"/>
    <mergeCell ref="O3:R3"/>
    <mergeCell ref="S3:S6"/>
    <mergeCell ref="B4:D4"/>
    <mergeCell ref="E4:H4"/>
    <mergeCell ref="J4:M4"/>
    <mergeCell ref="O4:R4"/>
    <mergeCell ref="B5:D5"/>
    <mergeCell ref="E5:H5"/>
    <mergeCell ref="J5:M5"/>
    <mergeCell ref="O5:R5"/>
    <mergeCell ref="B6:B7"/>
    <mergeCell ref="B3:D3"/>
    <mergeCell ref="E3:H3"/>
    <mergeCell ref="I3:I6"/>
    <mergeCell ref="J3:M3"/>
    <mergeCell ref="N3:N6"/>
    <mergeCell ref="Y3:AB3"/>
    <mergeCell ref="AC3:AC6"/>
    <mergeCell ref="Y4:AB4"/>
    <mergeCell ref="Y5:AB5"/>
    <mergeCell ref="Y8:Z8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BRUNO HENRIQUE DOMINGOS RAMOS</cp:lastModifiedBy>
  <cp:revision>4</cp:revision>
  <dcterms:created xsi:type="dcterms:W3CDTF">2018-03-05T11:36:05Z</dcterms:created>
  <dcterms:modified xsi:type="dcterms:W3CDTF">2022-07-06T17:05:09Z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