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-CONVÊNIOS\CRONOGRAMA CONTRATOS\"/>
    </mc:Choice>
  </mc:AlternateContent>
  <xr:revisionPtr revIDLastSave="0" documentId="13_ncr:1_{8ACDEE37-F573-4798-9EBD-DF445F8F81DB}" xr6:coauthVersionLast="36" xr6:coauthVersionMax="36" xr10:uidLastSave="{00000000-0000-0000-0000-000000000000}"/>
  <bookViews>
    <workbookView xWindow="0" yWindow="0" windowWidth="21570" windowHeight="6585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</workbook>
</file>

<file path=xl/calcChain.xml><?xml version="1.0" encoding="utf-8"?>
<calcChain xmlns="http://schemas.openxmlformats.org/spreadsheetml/2006/main">
  <c r="Q12" i="3" l="1"/>
  <c r="G12" i="3"/>
  <c r="F12" i="3" s="1"/>
  <c r="G9" i="3"/>
  <c r="H9" i="3" s="1"/>
  <c r="I9" i="3" s="1"/>
  <c r="L9" i="3" s="1"/>
  <c r="M9" i="3" s="1"/>
  <c r="N9" i="3" s="1"/>
  <c r="Q9" i="3" s="1"/>
  <c r="R9" i="3" s="1"/>
  <c r="S9" i="3" s="1"/>
  <c r="P12" i="3" l="1"/>
  <c r="L12" i="3"/>
  <c r="K12" i="3" s="1"/>
  <c r="F22" i="4" l="1"/>
  <c r="G22" i="4" s="1"/>
  <c r="F16" i="4"/>
  <c r="G16" i="4" s="1"/>
  <c r="G18" i="4" s="1"/>
  <c r="G24" i="4" s="1"/>
  <c r="B20" i="4"/>
  <c r="B14" i="4"/>
  <c r="B8" i="4"/>
  <c r="F8" i="2"/>
  <c r="G7" i="2"/>
  <c r="G10" i="4" l="1"/>
  <c r="G12" i="4" l="1"/>
  <c r="G4" i="4"/>
  <c r="G6" i="4" s="1"/>
  <c r="B2" i="4" l="1"/>
  <c r="J143" i="4" l="1"/>
  <c r="E23" i="2" l="1"/>
  <c r="B6" i="3" l="1"/>
  <c r="B5" i="3"/>
  <c r="G23" i="2"/>
  <c r="F23" i="2"/>
</calcChain>
</file>

<file path=xl/sharedStrings.xml><?xml version="1.0" encoding="utf-8"?>
<sst xmlns="http://schemas.openxmlformats.org/spreadsheetml/2006/main" count="102" uniqueCount="51">
  <si>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</si>
  <si>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</si>
  <si>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</si>
  <si>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</si>
  <si>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</si>
  <si>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</si>
  <si>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</si>
  <si>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</si>
  <si>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</si>
  <si>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</si>
  <si>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</si>
  <si>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</si>
  <si>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</si>
  <si>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</si>
  <si>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</si>
  <si>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</si>
  <si>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</si>
  <si>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</si>
  <si>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Parcela nº</t>
  </si>
  <si>
    <t>Valor Parcela</t>
  </si>
  <si>
    <t xml:space="preserve">DESCRIÇÃO </t>
  </si>
  <si>
    <t>23212.001690/2021-67</t>
  </si>
  <si>
    <t>ADITIVO.001.2022-REEQUILIBRIO</t>
  </si>
  <si>
    <t>23208.002003/2022-71</t>
  </si>
  <si>
    <t>23212.001773/2021-56</t>
  </si>
  <si>
    <t>Portaria Nomeação Fiscal Técnico e Adm</t>
  </si>
  <si>
    <t>Adilson/Raphael e Deise/Peter</t>
  </si>
  <si>
    <t>contratação de serviços de empresa especializada para a execução das obras de Infraestrutura e Urbanização (Etapa II) do Campus Governador Valadares</t>
  </si>
  <si>
    <t>CONTRATO 076.2021</t>
  </si>
  <si>
    <t>Reequilíbrio Contrato.76.2021</t>
  </si>
  <si>
    <t>TOTAL ATUAL</t>
  </si>
  <si>
    <t>05/11/2021 A 04/11/2022</t>
  </si>
  <si>
    <t>ADITIVO.002.2022-SUPRESSÃO</t>
  </si>
  <si>
    <t>Supressão de valor</t>
  </si>
  <si>
    <t>23208.003232/2022-11</t>
  </si>
  <si>
    <t>ADITIVO.003.2022-ACRÉSCIMO</t>
  </si>
  <si>
    <t>Acréscimo de valor</t>
  </si>
  <si>
    <t>23208.003239/2022-24</t>
  </si>
  <si>
    <t xml:space="preserve">TOTAL </t>
  </si>
  <si>
    <t>ACRÉSCIMO de valores ao Contrato nº 076/2021</t>
  </si>
  <si>
    <t>SUPRESSÃO de valores do Contrato nº 076/2021</t>
  </si>
  <si>
    <t>Valor Acumulado</t>
  </si>
  <si>
    <t>Novo valor Mensal</t>
  </si>
  <si>
    <t>Novo valor Anual</t>
  </si>
  <si>
    <t>Diferença Global</t>
  </si>
  <si>
    <t>Valor do Termo</t>
  </si>
  <si>
    <t>Diferença</t>
  </si>
  <si>
    <t>ADITIVO 01/2022 - REEQUÍLIBRIO</t>
  </si>
  <si>
    <t>05/11/2021 a 04/11/2022</t>
  </si>
  <si>
    <t>ADITIVO 02/2022 - SUPRESSÃO</t>
  </si>
  <si>
    <t>ADITIVO 03/2022 - ACRÉSCIMO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</si>
</sst>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9" fillId="0" borderId="1" xfId="0" applyNumberFormat="1" applyFont="1" applyBorder="1"/>
    <xf numFmtId="0" fontId="0" fillId="0" borderId="1" xfId="0" applyFont="1" applyBorder="1" applyAlignment="1">
      <alignment wrapText="1"/>
    </xf>
    <xf numFmtId="8" fontId="0" fillId="0" borderId="1" xfId="1" applyNumberFormat="1" applyFont="1" applyBorder="1"/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8" fontId="0" fillId="0" borderId="1" xfId="1" applyNumberFormat="1" applyFon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wrapText="1"/>
    </xf>
    <xf numFmtId="44" fontId="0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8" fontId="9" fillId="5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44" fontId="9" fillId="7" borderId="1" xfId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44" fontId="0" fillId="7" borderId="0" xfId="1" applyNumberFormat="1" applyFont="1" applyFill="1" applyBorder="1"/>
    <xf numFmtId="44" fontId="0" fillId="0" borderId="0" xfId="0" applyNumberFormat="1" applyBorder="1" applyAlignment="1"/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 applyBorder="1"/>
    <xf numFmtId="44" fontId="0" fillId="0" borderId="1" xfId="1" applyNumberFormat="1" applyFont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9"/>
  <sheetViews>
    <sheetView showGridLines="0" tabSelected="1" workbookViewId="0">
      <selection activeCell="D17" sqref="D1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28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59"/>
      <c r="J3" s="59"/>
    </row>
    <row r="4" spans="2:10" x14ac:dyDescent="0.25">
      <c r="B4" s="22" t="s">
        <v>3</v>
      </c>
      <c r="C4" s="19"/>
      <c r="D4" s="23" t="s">
        <v>31</v>
      </c>
      <c r="E4" s="19">
        <v>775233.67</v>
      </c>
      <c r="F4" s="20"/>
      <c r="G4" s="21"/>
      <c r="H4" s="23" t="s">
        <v>21</v>
      </c>
      <c r="I4" s="5"/>
    </row>
    <row r="5" spans="2:10" x14ac:dyDescent="0.25">
      <c r="B5" s="46" t="s">
        <v>25</v>
      </c>
      <c r="C5" s="19" t="s">
        <v>26</v>
      </c>
      <c r="D5" s="23"/>
      <c r="E5" s="19"/>
      <c r="F5" s="20"/>
      <c r="G5" s="21"/>
      <c r="H5" s="23" t="s">
        <v>24</v>
      </c>
      <c r="I5" s="5"/>
    </row>
    <row r="6" spans="2:10" x14ac:dyDescent="0.25">
      <c r="B6" s="22" t="s">
        <v>22</v>
      </c>
      <c r="C6" s="19"/>
      <c r="D6" s="23"/>
      <c r="E6" s="19">
        <v>157322.81</v>
      </c>
      <c r="F6" s="20"/>
      <c r="G6" s="21"/>
      <c r="H6" s="23" t="s">
        <v>23</v>
      </c>
      <c r="I6" s="5"/>
    </row>
    <row r="7" spans="2:10" x14ac:dyDescent="0.25">
      <c r="B7" s="22" t="s">
        <v>32</v>
      </c>
      <c r="C7" s="17" t="s">
        <v>33</v>
      </c>
      <c r="D7" s="23" t="s">
        <v>31</v>
      </c>
      <c r="E7" s="19">
        <v>-74858.990000000005</v>
      </c>
      <c r="F7" s="20"/>
      <c r="G7" s="21">
        <f>E7/(E4+E6)</f>
        <v>-8.0272875268637897E-2</v>
      </c>
      <c r="H7" s="18" t="s">
        <v>34</v>
      </c>
      <c r="I7" s="5"/>
    </row>
    <row r="8" spans="2:10" x14ac:dyDescent="0.25">
      <c r="B8" s="22" t="s">
        <v>35</v>
      </c>
      <c r="C8" s="17" t="s">
        <v>36</v>
      </c>
      <c r="D8" s="23" t="s">
        <v>31</v>
      </c>
      <c r="E8" s="19">
        <v>102793.17</v>
      </c>
      <c r="F8" s="20">
        <f>E8/(E4+E6)</f>
        <v>0.11022728618002847</v>
      </c>
      <c r="G8" s="21"/>
      <c r="H8" s="18" t="s">
        <v>37</v>
      </c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9"/>
      <c r="D10" s="23"/>
      <c r="E10" s="19"/>
      <c r="F10" s="20"/>
      <c r="G10" s="21"/>
      <c r="H10" s="23"/>
      <c r="I10" s="5"/>
    </row>
    <row r="11" spans="2:10" x14ac:dyDescent="0.25">
      <c r="B11" s="22"/>
      <c r="C11" s="19"/>
      <c r="D11" s="23"/>
      <c r="E11" s="19"/>
      <c r="F11" s="20"/>
      <c r="G11" s="21"/>
      <c r="H11" s="24"/>
      <c r="I11" s="5"/>
    </row>
    <row r="12" spans="2:10" x14ac:dyDescent="0.25">
      <c r="B12" s="22"/>
      <c r="C12" s="19"/>
      <c r="D12" s="23"/>
      <c r="E12" s="19"/>
      <c r="F12" s="20"/>
      <c r="G12" s="21"/>
      <c r="H12" s="23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18"/>
      <c r="E15" s="19"/>
      <c r="F15" s="20"/>
      <c r="G15" s="21"/>
      <c r="H15" s="18"/>
      <c r="I15" s="5"/>
      <c r="J15" s="6"/>
    </row>
    <row r="16" spans="2:10" x14ac:dyDescent="0.25">
      <c r="B16" s="22"/>
      <c r="C16" s="19"/>
      <c r="D16" s="18"/>
      <c r="E16" s="19"/>
      <c r="F16" s="20"/>
      <c r="G16" s="21"/>
      <c r="H16" s="18"/>
      <c r="I16" s="5"/>
      <c r="J16" s="6"/>
    </row>
    <row r="17" spans="2:10" x14ac:dyDescent="0.25">
      <c r="B17" s="22"/>
      <c r="C17" s="19"/>
      <c r="D17" s="18"/>
      <c r="E17" s="19"/>
      <c r="F17" s="20"/>
      <c r="G17" s="21"/>
      <c r="H17" s="18"/>
      <c r="I17" s="5"/>
      <c r="J17" s="6"/>
    </row>
    <row r="18" spans="2:10" x14ac:dyDescent="0.25">
      <c r="B18" s="22"/>
      <c r="C18" s="19"/>
      <c r="D18" s="18"/>
      <c r="E18" s="19"/>
      <c r="F18" s="20"/>
      <c r="G18" s="21"/>
      <c r="H18" s="18"/>
      <c r="I18" s="5"/>
      <c r="J18" s="6"/>
    </row>
    <row r="19" spans="2:10" x14ac:dyDescent="0.25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16"/>
      <c r="C22" s="17"/>
      <c r="D22" s="18"/>
      <c r="E22" s="19"/>
      <c r="F22" s="20"/>
      <c r="G22" s="21"/>
      <c r="H22" s="18"/>
      <c r="I22" s="5"/>
      <c r="J22" s="6"/>
    </row>
    <row r="23" spans="2:10" x14ac:dyDescent="0.25">
      <c r="B23" s="60" t="s">
        <v>8</v>
      </c>
      <c r="C23" s="61"/>
      <c r="D23" s="62"/>
      <c r="E23" s="26">
        <f>SUM(E4:E22)</f>
        <v>960490.66</v>
      </c>
      <c r="F23" s="27">
        <f>SUM(F4:F22)</f>
        <v>0.11022728618002847</v>
      </c>
      <c r="G23" s="28">
        <f>SUM(G4:G22)</f>
        <v>-8.0272875268637897E-2</v>
      </c>
      <c r="H23" s="25"/>
      <c r="I23" s="7"/>
    </row>
    <row r="24" spans="2:10" x14ac:dyDescent="0.25">
      <c r="C24" s="8"/>
      <c r="E24" s="8"/>
      <c r="F24" s="9"/>
      <c r="G24" s="10"/>
    </row>
    <row r="25" spans="2:10" x14ac:dyDescent="0.25">
      <c r="E25" s="8"/>
      <c r="F25" s="15"/>
    </row>
    <row r="26" spans="2:10" x14ac:dyDescent="0.25">
      <c r="E26" s="14"/>
      <c r="F26" s="15"/>
      <c r="I26" s="11"/>
    </row>
    <row r="27" spans="2:10" x14ac:dyDescent="0.25">
      <c r="E27" s="13"/>
      <c r="F27" s="15"/>
    </row>
    <row r="28" spans="2:10" x14ac:dyDescent="0.25">
      <c r="E28" s="12"/>
      <c r="F28" s="15"/>
    </row>
    <row r="29" spans="2:10" x14ac:dyDescent="0.25">
      <c r="F29" s="15"/>
    </row>
  </sheetData>
  <mergeCells count="2">
    <mergeCell ref="I3:J3"/>
    <mergeCell ref="B23:D23"/>
  </mergeCells>
  <conditionalFormatting sqref="C14:C16 C24:C1048576 C3:C12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3">
    <cfRule type="containsText" dxfId="7" priority="7" operator="containsText" text="acréscimo">
      <formula>NOT(ISERROR(SEARCH("acréscimo",C13)))</formula>
    </cfRule>
    <cfRule type="containsText" dxfId="6" priority="8" operator="containsText" text="supressão">
      <formula>NOT(ISERROR(SEARCH("supressão",C13)))</formula>
    </cfRule>
  </conditionalFormatting>
  <conditionalFormatting sqref="C17">
    <cfRule type="containsText" dxfId="5" priority="5" operator="containsText" text="acréscimo">
      <formula>NOT(ISERROR(SEARCH("acréscimo",C17)))</formula>
    </cfRule>
    <cfRule type="containsText" dxfId="4" priority="6" operator="containsText" text="supressão">
      <formula>NOT(ISERROR(SEARCH("supressão",C17)))</formula>
    </cfRule>
  </conditionalFormatting>
  <conditionalFormatting sqref="C18">
    <cfRule type="containsText" dxfId="3" priority="3" operator="containsText" text="acréscimo">
      <formula>NOT(ISERROR(SEARCH("acréscimo",C18)))</formula>
    </cfRule>
    <cfRule type="containsText" dxfId="2" priority="4" operator="containsText" text="supressão">
      <formula>NOT(ISERROR(SEARCH("supressão",C18)))</formula>
    </cfRule>
  </conditionalFormatting>
  <conditionalFormatting sqref="C19:C22">
    <cfRule type="containsText" dxfId="1" priority="1" operator="containsText" text="acréscimo">
      <formula>NOT(ISERROR(SEARCH("acréscimo",C19)))</formula>
    </cfRule>
    <cfRule type="containsText" dxfId="0" priority="2" operator="containsText" text="supressão">
      <formula>NOT(ISERROR(SEARCH("supressão",C19)))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zoomScale="110" zoomScaleNormal="110" workbookViewId="0">
      <selection activeCell="C33" sqref="C33"/>
    </sheetView>
  </sheetViews>
  <sheetFormatPr defaultRowHeight="15" x14ac:dyDescent="0.25"/>
  <cols>
    <col min="1" max="1" width="2.42578125" customWidth="1"/>
    <col min="3" max="3" width="54.5703125" bestFit="1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4" customWidth="1"/>
    <col min="9" max="10" width="22.140625" bestFit="1" customWidth="1"/>
  </cols>
  <sheetData>
    <row r="2" spans="2:8" x14ac:dyDescent="0.25">
      <c r="B2" s="63" t="str">
        <f>'Resumo do Contrato'!B3</f>
        <v>CONTRATO 076.2021</v>
      </c>
      <c r="C2" s="63"/>
      <c r="D2" s="63"/>
      <c r="E2" s="63"/>
      <c r="F2" s="63"/>
      <c r="G2" s="63"/>
    </row>
    <row r="3" spans="2:8" x14ac:dyDescent="0.25">
      <c r="B3" s="45" t="s">
        <v>10</v>
      </c>
      <c r="C3" s="45" t="s">
        <v>20</v>
      </c>
      <c r="D3" s="45" t="s">
        <v>12</v>
      </c>
      <c r="E3" s="45" t="s">
        <v>13</v>
      </c>
      <c r="F3" s="45" t="s">
        <v>14</v>
      </c>
      <c r="G3" s="45" t="s">
        <v>15</v>
      </c>
    </row>
    <row r="4" spans="2:8" ht="45" x14ac:dyDescent="0.25">
      <c r="B4" s="49">
        <v>1</v>
      </c>
      <c r="C4" s="54" t="s">
        <v>27</v>
      </c>
      <c r="D4" s="51" t="s">
        <v>16</v>
      </c>
      <c r="E4" s="51">
        <v>1</v>
      </c>
      <c r="F4" s="52">
        <v>775223.67</v>
      </c>
      <c r="G4" s="52">
        <f>E4*F4</f>
        <v>775223.67</v>
      </c>
    </row>
    <row r="5" spans="2:8" x14ac:dyDescent="0.25">
      <c r="B5" s="50"/>
      <c r="C5" s="54"/>
      <c r="D5" s="51"/>
      <c r="E5" s="51"/>
      <c r="F5" s="52"/>
      <c r="G5" s="52"/>
    </row>
    <row r="6" spans="2:8" x14ac:dyDescent="0.25">
      <c r="B6" s="64" t="s">
        <v>11</v>
      </c>
      <c r="C6" s="64"/>
      <c r="D6" s="64"/>
      <c r="E6" s="64"/>
      <c r="F6" s="64"/>
      <c r="G6" s="53">
        <f>SUM(G4:G4)</f>
        <v>775223.67</v>
      </c>
    </row>
    <row r="7" spans="2:8" x14ac:dyDescent="0.25">
      <c r="G7" s="44"/>
    </row>
    <row r="8" spans="2:8" x14ac:dyDescent="0.25">
      <c r="B8" s="63" t="str">
        <f>'Resumo do Contrato'!B6</f>
        <v>ADITIVO.001.2022-REEQUILIBRIO</v>
      </c>
      <c r="C8" s="63"/>
      <c r="D8" s="63"/>
      <c r="E8" s="63"/>
      <c r="F8" s="63"/>
      <c r="G8" s="63"/>
      <c r="H8"/>
    </row>
    <row r="9" spans="2:8" x14ac:dyDescent="0.25">
      <c r="B9" s="50" t="s">
        <v>10</v>
      </c>
      <c r="C9" s="50" t="s">
        <v>20</v>
      </c>
      <c r="D9" s="50" t="s">
        <v>12</v>
      </c>
      <c r="E9" s="50" t="s">
        <v>13</v>
      </c>
      <c r="F9" s="50" t="s">
        <v>14</v>
      </c>
      <c r="G9" s="50" t="s">
        <v>15</v>
      </c>
      <c r="H9"/>
    </row>
    <row r="10" spans="2:8" x14ac:dyDescent="0.25">
      <c r="B10" s="50">
        <v>1</v>
      </c>
      <c r="C10" s="54" t="s">
        <v>29</v>
      </c>
      <c r="D10" s="51" t="s">
        <v>16</v>
      </c>
      <c r="E10" s="51">
        <v>1</v>
      </c>
      <c r="F10" s="52">
        <v>157322.81</v>
      </c>
      <c r="G10" s="52">
        <f>E10*F10</f>
        <v>157322.81</v>
      </c>
      <c r="H10"/>
    </row>
    <row r="11" spans="2:8" x14ac:dyDescent="0.25">
      <c r="B11" s="50"/>
      <c r="C11" s="54"/>
      <c r="D11" s="51"/>
      <c r="E11" s="51"/>
      <c r="F11" s="52"/>
      <c r="G11" s="52"/>
      <c r="H11"/>
    </row>
    <row r="12" spans="2:8" x14ac:dyDescent="0.25">
      <c r="B12" s="64" t="s">
        <v>38</v>
      </c>
      <c r="C12" s="64"/>
      <c r="D12" s="64"/>
      <c r="E12" s="64"/>
      <c r="F12" s="64"/>
      <c r="G12" s="53">
        <f>SUM(G4+G10)</f>
        <v>932546.48</v>
      </c>
      <c r="H12"/>
    </row>
    <row r="13" spans="2:8" ht="15.75" customHeight="1" x14ac:dyDescent="0.25">
      <c r="C13" s="44"/>
      <c r="H13"/>
    </row>
    <row r="14" spans="2:8" x14ac:dyDescent="0.25">
      <c r="B14" s="63" t="str">
        <f>'Resumo do Contrato'!B7</f>
        <v>ADITIVO.002.2022-SUPRESSÃO</v>
      </c>
      <c r="C14" s="63"/>
      <c r="D14" s="63"/>
      <c r="E14" s="63"/>
      <c r="F14" s="63"/>
      <c r="G14" s="63"/>
      <c r="H14"/>
    </row>
    <row r="15" spans="2:8" x14ac:dyDescent="0.25">
      <c r="B15" s="56" t="s">
        <v>10</v>
      </c>
      <c r="C15" s="56" t="s">
        <v>20</v>
      </c>
      <c r="D15" s="56" t="s">
        <v>12</v>
      </c>
      <c r="E15" s="56" t="s">
        <v>13</v>
      </c>
      <c r="F15" s="56" t="s">
        <v>14</v>
      </c>
      <c r="G15" s="56" t="s">
        <v>15</v>
      </c>
      <c r="H15"/>
    </row>
    <row r="16" spans="2:8" x14ac:dyDescent="0.25">
      <c r="B16" s="56">
        <v>1</v>
      </c>
      <c r="C16" s="68" t="s">
        <v>40</v>
      </c>
      <c r="D16" s="51" t="s">
        <v>16</v>
      </c>
      <c r="E16" s="51">
        <v>1</v>
      </c>
      <c r="F16" s="69">
        <f>'Resumo do Contrato'!E7</f>
        <v>-74858.990000000005</v>
      </c>
      <c r="G16" s="52">
        <f>E16*F16</f>
        <v>-74858.990000000005</v>
      </c>
    </row>
    <row r="17" spans="2:7" x14ac:dyDescent="0.25">
      <c r="B17" s="56"/>
      <c r="C17" s="54"/>
      <c r="D17" s="51"/>
      <c r="E17" s="51"/>
      <c r="F17" s="52"/>
      <c r="G17" s="52"/>
    </row>
    <row r="18" spans="2:7" x14ac:dyDescent="0.25">
      <c r="B18" s="64" t="s">
        <v>38</v>
      </c>
      <c r="C18" s="64"/>
      <c r="D18" s="64"/>
      <c r="E18" s="64"/>
      <c r="F18" s="64"/>
      <c r="G18" s="53">
        <f>SUM(G12+G16)</f>
        <v>857687.49</v>
      </c>
    </row>
    <row r="20" spans="2:7" x14ac:dyDescent="0.25">
      <c r="B20" s="63" t="str">
        <f>'Resumo do Contrato'!B8</f>
        <v>ADITIVO.003.2022-ACRÉSCIMO</v>
      </c>
      <c r="C20" s="63"/>
      <c r="D20" s="63"/>
      <c r="E20" s="63"/>
      <c r="F20" s="63"/>
      <c r="G20" s="63"/>
    </row>
    <row r="21" spans="2:7" x14ac:dyDescent="0.25">
      <c r="B21" s="56" t="s">
        <v>10</v>
      </c>
      <c r="C21" s="56" t="s">
        <v>20</v>
      </c>
      <c r="D21" s="56" t="s">
        <v>12</v>
      </c>
      <c r="E21" s="56" t="s">
        <v>13</v>
      </c>
      <c r="F21" s="56" t="s">
        <v>14</v>
      </c>
      <c r="G21" s="56" t="s">
        <v>15</v>
      </c>
    </row>
    <row r="22" spans="2:7" x14ac:dyDescent="0.25">
      <c r="B22" s="56">
        <v>1</v>
      </c>
      <c r="C22" s="68" t="s">
        <v>39</v>
      </c>
      <c r="D22" s="51" t="s">
        <v>16</v>
      </c>
      <c r="E22" s="51">
        <v>1</v>
      </c>
      <c r="F22" s="69">
        <f>'Resumo do Contrato'!E8</f>
        <v>102793.17</v>
      </c>
      <c r="G22" s="52">
        <f>E22*F22</f>
        <v>102793.17</v>
      </c>
    </row>
    <row r="23" spans="2:7" x14ac:dyDescent="0.25">
      <c r="B23" s="56"/>
      <c r="C23" s="54"/>
      <c r="D23" s="51"/>
      <c r="E23" s="51"/>
      <c r="F23" s="52"/>
      <c r="G23" s="52"/>
    </row>
    <row r="24" spans="2:7" x14ac:dyDescent="0.25">
      <c r="B24" s="70" t="s">
        <v>30</v>
      </c>
      <c r="C24" s="70"/>
      <c r="D24" s="70"/>
      <c r="E24" s="70"/>
      <c r="F24" s="70"/>
      <c r="G24" s="71">
        <f>SUM(G18+G22)</f>
        <v>960480.66</v>
      </c>
    </row>
    <row r="143" spans="10:10" x14ac:dyDescent="0.25">
      <c r="J143" s="44">
        <f>SUM(J112:J142)</f>
        <v>0</v>
      </c>
    </row>
  </sheetData>
  <mergeCells count="8">
    <mergeCell ref="B18:F18"/>
    <mergeCell ref="B20:G20"/>
    <mergeCell ref="B24:F24"/>
    <mergeCell ref="B2:G2"/>
    <mergeCell ref="B6:F6"/>
    <mergeCell ref="B8:G8"/>
    <mergeCell ref="B12:F12"/>
    <mergeCell ref="B14:G1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12"/>
  <sheetViews>
    <sheetView showGridLines="0" zoomScale="85" zoomScaleNormal="85" workbookViewId="0">
      <selection activeCell="D17" sqref="D17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5.5703125" style="33" bestFit="1" customWidth="1"/>
    <col min="4" max="4" width="12.85546875" style="33" customWidth="1"/>
    <col min="5" max="5" width="12.28515625" style="33" bestFit="1" customWidth="1"/>
    <col min="6" max="6" width="13.85546875" style="33" bestFit="1" customWidth="1"/>
    <col min="7" max="8" width="13.42578125" style="33" bestFit="1" customWidth="1"/>
    <col min="9" max="9" width="16.7109375" style="33" bestFit="1" customWidth="1"/>
    <col min="10" max="10" width="11.42578125" style="33" bestFit="1" customWidth="1"/>
    <col min="11" max="11" width="14.42578125" style="33" bestFit="1" customWidth="1"/>
    <col min="12" max="12" width="12.85546875" style="33" bestFit="1" customWidth="1"/>
    <col min="13" max="13" width="12.5703125" style="33" bestFit="1" customWidth="1"/>
    <col min="14" max="14" width="16.7109375" style="33" bestFit="1" customWidth="1"/>
    <col min="15" max="15" width="11.42578125" style="33" bestFit="1" customWidth="1"/>
    <col min="16" max="16" width="14.42578125" style="33" bestFit="1" customWidth="1"/>
    <col min="17" max="18" width="12.85546875" style="33" bestFit="1" customWidth="1"/>
    <col min="19" max="19" width="16.7109375" style="33" bestFit="1" customWidth="1"/>
    <col min="20" max="16384" width="9.140625" style="33"/>
  </cols>
  <sheetData>
    <row r="1" spans="2:19" s="47" customFormat="1" x14ac:dyDescent="0.25"/>
    <row r="2" spans="2:19" s="47" customFormat="1" x14ac:dyDescent="0.25"/>
    <row r="3" spans="2:19" s="48" customFormat="1" x14ac:dyDescent="0.25"/>
    <row r="4" spans="2:19" s="48" customFormat="1" x14ac:dyDescent="0.25"/>
    <row r="5" spans="2:19" s="34" customFormat="1" x14ac:dyDescent="0.25">
      <c r="B5" s="63" t="str">
        <f>'Resumo do Contrato'!B3</f>
        <v>CONTRATO 076.2021</v>
      </c>
      <c r="C5" s="63"/>
      <c r="D5" s="63"/>
      <c r="E5" s="72" t="s">
        <v>47</v>
      </c>
      <c r="F5" s="72"/>
      <c r="G5" s="72"/>
      <c r="H5" s="72"/>
      <c r="I5" s="73" t="s">
        <v>41</v>
      </c>
      <c r="J5" s="72" t="s">
        <v>49</v>
      </c>
      <c r="K5" s="72"/>
      <c r="L5" s="72"/>
      <c r="M5" s="72"/>
      <c r="N5" s="73" t="s">
        <v>41</v>
      </c>
      <c r="O5" s="72" t="s">
        <v>50</v>
      </c>
      <c r="P5" s="72"/>
      <c r="Q5" s="72"/>
      <c r="R5" s="72"/>
      <c r="S5" s="73" t="s">
        <v>41</v>
      </c>
    </row>
    <row r="6" spans="2:19" s="34" customFormat="1" x14ac:dyDescent="0.25">
      <c r="B6" s="66" t="str">
        <f>'Resumo do Contrato'!D4</f>
        <v>05/11/2021 A 04/11/2022</v>
      </c>
      <c r="C6" s="66"/>
      <c r="D6" s="66"/>
      <c r="E6" s="72" t="s">
        <v>48</v>
      </c>
      <c r="F6" s="72"/>
      <c r="G6" s="72"/>
      <c r="H6" s="72"/>
      <c r="I6" s="73"/>
      <c r="J6" s="72" t="s">
        <v>48</v>
      </c>
      <c r="K6" s="72"/>
      <c r="L6" s="72"/>
      <c r="M6" s="72"/>
      <c r="N6" s="73"/>
      <c r="O6" s="72" t="s">
        <v>48</v>
      </c>
      <c r="P6" s="72"/>
      <c r="Q6" s="72"/>
      <c r="R6" s="72"/>
      <c r="S6" s="73"/>
    </row>
    <row r="7" spans="2:19" s="34" customFormat="1" x14ac:dyDescent="0.25">
      <c r="B7" s="63"/>
      <c r="C7" s="63"/>
      <c r="D7" s="63"/>
      <c r="E7" s="72"/>
      <c r="F7" s="72"/>
      <c r="G7" s="72"/>
      <c r="H7" s="72"/>
      <c r="I7" s="73"/>
      <c r="J7" s="72"/>
      <c r="K7" s="72"/>
      <c r="L7" s="72"/>
      <c r="M7" s="72"/>
      <c r="N7" s="73"/>
      <c r="O7" s="72"/>
      <c r="P7" s="72"/>
      <c r="Q7" s="72"/>
      <c r="R7" s="72"/>
      <c r="S7" s="73"/>
    </row>
    <row r="8" spans="2:19" s="35" customFormat="1" ht="45" x14ac:dyDescent="0.25">
      <c r="B8" s="67"/>
      <c r="C8" s="36" t="s">
        <v>5</v>
      </c>
      <c r="D8" s="36" t="s">
        <v>0</v>
      </c>
      <c r="E8" s="36" t="s">
        <v>42</v>
      </c>
      <c r="F8" s="36" t="s">
        <v>43</v>
      </c>
      <c r="G8" s="36" t="s">
        <v>44</v>
      </c>
      <c r="H8" s="74" t="s">
        <v>45</v>
      </c>
      <c r="I8" s="73"/>
      <c r="J8" s="36" t="s">
        <v>42</v>
      </c>
      <c r="K8" s="36" t="s">
        <v>43</v>
      </c>
      <c r="L8" s="36" t="s">
        <v>44</v>
      </c>
      <c r="M8" s="74" t="s">
        <v>45</v>
      </c>
      <c r="N8" s="73"/>
      <c r="O8" s="36" t="s">
        <v>42</v>
      </c>
      <c r="P8" s="36" t="s">
        <v>43</v>
      </c>
      <c r="Q8" s="36" t="s">
        <v>44</v>
      </c>
      <c r="R8" s="74" t="s">
        <v>45</v>
      </c>
      <c r="S8" s="73"/>
    </row>
    <row r="9" spans="2:19" s="34" customFormat="1" x14ac:dyDescent="0.25">
      <c r="B9" s="67"/>
      <c r="C9" s="37"/>
      <c r="D9" s="58">
        <v>775223.67</v>
      </c>
      <c r="E9" s="75"/>
      <c r="F9" s="55">
        <v>932546.48</v>
      </c>
      <c r="G9" s="55">
        <f>F9-D9</f>
        <v>157322.80999999994</v>
      </c>
      <c r="H9" s="55">
        <f>G9</f>
        <v>157322.80999999994</v>
      </c>
      <c r="I9" s="76">
        <f>H9+D9</f>
        <v>932546.48</v>
      </c>
      <c r="J9" s="75"/>
      <c r="K9" s="82">
        <v>857687.49</v>
      </c>
      <c r="L9" s="55">
        <f>K9-I9</f>
        <v>-74858.989999999991</v>
      </c>
      <c r="M9" s="55">
        <f>L9</f>
        <v>-74858.989999999991</v>
      </c>
      <c r="N9" s="76">
        <f>M9+I9</f>
        <v>857687.49</v>
      </c>
      <c r="O9" s="75"/>
      <c r="P9" s="82">
        <v>960480.66</v>
      </c>
      <c r="Q9" s="55">
        <f>P9-N9</f>
        <v>102793.17000000004</v>
      </c>
      <c r="R9" s="55">
        <f>Q9</f>
        <v>102793.17000000004</v>
      </c>
      <c r="S9" s="76">
        <f>R9+N9</f>
        <v>960480.66</v>
      </c>
    </row>
    <row r="10" spans="2:19" s="34" customFormat="1" x14ac:dyDescent="0.25">
      <c r="B10" s="65" t="s">
        <v>9</v>
      </c>
      <c r="C10" s="65"/>
      <c r="D10" s="38"/>
      <c r="E10" s="65" t="s">
        <v>9</v>
      </c>
      <c r="F10" s="65"/>
      <c r="G10" s="57"/>
      <c r="H10" s="77"/>
      <c r="I10" s="77"/>
      <c r="J10" s="65" t="s">
        <v>9</v>
      </c>
      <c r="K10" s="65"/>
      <c r="L10" s="57"/>
      <c r="M10" s="77"/>
      <c r="N10" s="77"/>
      <c r="O10" s="65" t="s">
        <v>9</v>
      </c>
      <c r="P10" s="65"/>
      <c r="Q10" s="57"/>
      <c r="R10" s="77"/>
      <c r="S10" s="77"/>
    </row>
    <row r="11" spans="2:19" s="39" customFormat="1" ht="45" x14ac:dyDescent="0.25">
      <c r="B11" s="42" t="s">
        <v>18</v>
      </c>
      <c r="C11" s="40" t="s">
        <v>19</v>
      </c>
      <c r="D11" s="41"/>
      <c r="E11" s="42" t="s">
        <v>18</v>
      </c>
      <c r="F11" s="78" t="s">
        <v>46</v>
      </c>
      <c r="G11" s="78" t="s">
        <v>19</v>
      </c>
      <c r="H11" s="79"/>
      <c r="I11" s="77"/>
      <c r="J11" s="42" t="s">
        <v>18</v>
      </c>
      <c r="K11" s="78" t="s">
        <v>46</v>
      </c>
      <c r="L11" s="78" t="s">
        <v>19</v>
      </c>
      <c r="M11" s="79"/>
      <c r="N11" s="77"/>
      <c r="O11" s="42" t="s">
        <v>18</v>
      </c>
      <c r="P11" s="78" t="s">
        <v>46</v>
      </c>
      <c r="Q11" s="78" t="s">
        <v>19</v>
      </c>
      <c r="R11" s="79"/>
      <c r="S11" s="77"/>
    </row>
    <row r="12" spans="2:19" s="34" customFormat="1" x14ac:dyDescent="0.25">
      <c r="B12" s="43" t="s">
        <v>17</v>
      </c>
      <c r="C12" s="58">
        <v>775223.67</v>
      </c>
      <c r="E12" s="43" t="s">
        <v>17</v>
      </c>
      <c r="F12" s="80">
        <f>G12-D9</f>
        <v>157322.80999999994</v>
      </c>
      <c r="G12" s="58">
        <f>F9</f>
        <v>932546.48</v>
      </c>
      <c r="H12" s="81"/>
      <c r="I12" s="77"/>
      <c r="J12" s="43" t="s">
        <v>17</v>
      </c>
      <c r="K12" s="80">
        <f>L12-I9</f>
        <v>-74858.989999999991</v>
      </c>
      <c r="L12" s="58">
        <f>K9</f>
        <v>857687.49</v>
      </c>
      <c r="M12" s="81"/>
      <c r="N12" s="77"/>
      <c r="O12" s="43" t="s">
        <v>17</v>
      </c>
      <c r="P12" s="80">
        <f>Q12-N9</f>
        <v>102793.17000000004</v>
      </c>
      <c r="Q12" s="58">
        <f>P9</f>
        <v>960480.66</v>
      </c>
      <c r="R12" s="81"/>
      <c r="S12" s="77"/>
    </row>
  </sheetData>
  <mergeCells count="20"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E5:H5"/>
    <mergeCell ref="I5:I8"/>
    <mergeCell ref="E6:H6"/>
    <mergeCell ref="E7:H7"/>
    <mergeCell ref="E10:F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 Aparecida Souza Miranda</cp:lastModifiedBy>
  <dcterms:created xsi:type="dcterms:W3CDTF">2018-03-05T11:36:05Z</dcterms:created>
  <dcterms:modified xsi:type="dcterms:W3CDTF">2022-08-23T17:18:28Z</dcterms:modified>
</cp:coreProperties>
</file>