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CONTRATO.001.2019 OI\"/>
    </mc:Choice>
  </mc:AlternateContent>
  <xr:revisionPtr revIDLastSave="0" documentId="8_{AE10DDA9-85EF-4BCC-B317-38FD69BECCF0}" xr6:coauthVersionLast="36" xr6:coauthVersionMax="36" xr10:uidLastSave="{00000000-0000-0000-0000-000000000000}"/>
  <bookViews>
    <workbookView xWindow="0" yWindow="0" windowWidth="28800" windowHeight="1089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W9" i="3" l="1"/>
  <c r="V13" i="3"/>
  <c r="V14" i="3"/>
  <c r="V15" i="3"/>
  <c r="V12" i="3"/>
  <c r="V24" i="3" s="1"/>
  <c r="U15" i="3"/>
  <c r="X9" i="3"/>
  <c r="Q9" i="3" l="1"/>
  <c r="Q24" i="3"/>
  <c r="S9" i="3"/>
  <c r="L24" i="3" l="1"/>
  <c r="N9" i="3"/>
  <c r="L9" i="3"/>
  <c r="J9" i="3"/>
  <c r="G24" i="3"/>
  <c r="E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<sst xmlns="http://schemas.openxmlformats.org/spreadsheetml/2006/main" count="179" uniqueCount="104">
  <si>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</si>
  <si>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</si>
  <si>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</si>
  <si>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</si>
  <si>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</si>
  <si>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</si>
  <si>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</si>
  <si>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</si>
  <si>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</si>
  <si>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</si>
  <si>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</si>
  <si>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</si>
  <si>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</si>
  <si>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</si>
  <si>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</si>
  <si>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</si>
  <si>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</si>
  <si>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</si>
  <si>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</si>
  <si>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</si>
  <si>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</si>
  <si>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</si>
  <si>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</si>
  <si>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</si>
  <si>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</si>
  <si>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</si>
  <si>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</si>
  <si>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</si>
  <si>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</si>
  <si>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</si>
  <si>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</si>
  <si>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</si>
  <si>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</si>
  <si>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</si>
  <si>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</si>
  <si>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</si>
  <si>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</si>
  <si>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</si>
  <si>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</si>
  <si>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</si>
  <si>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 xml:space="preserve">DESCRIÇÃO </t>
  </si>
  <si>
    <t>CONTRATO 001.2019.GVR</t>
  </si>
  <si>
    <t>14/09/2019 a 13/09/2020</t>
  </si>
  <si>
    <t>23212.000449/2019-04</t>
  </si>
  <si>
    <t xml:space="preserve"> FORNECIMENTO DE LINHA TELEFONE 04 ACESSOS</t>
  </si>
  <si>
    <t>Termo Aditivo 001/2020/GVR</t>
  </si>
  <si>
    <t>14/09/2020 a 13/09/2021</t>
  </si>
  <si>
    <t>23212.000466/2020-77</t>
  </si>
  <si>
    <t>ADITIVO 001/2020 - PRORROGAÇÃO</t>
  </si>
  <si>
    <t>Termo Aditivo 002/2021/GVR</t>
  </si>
  <si>
    <t>14/09/2021 a 13/09/2022</t>
  </si>
  <si>
    <t>23212.000975/2021-81</t>
  </si>
  <si>
    <t>ADITIVO 002/2021- PRORROGAÇÃO</t>
  </si>
  <si>
    <t>14ª</t>
  </si>
  <si>
    <t>Thiago e Hunilson</t>
  </si>
  <si>
    <t>Grupo 01</t>
  </si>
  <si>
    <t>STFC - modalidade local - linhas analógicas</t>
  </si>
  <si>
    <t>Item</t>
  </si>
  <si>
    <t>Descrição Detalhada</t>
  </si>
  <si>
    <t>Unid.</t>
  </si>
  <si>
    <t>Quantidade Estimada</t>
  </si>
  <si>
    <t>Valor Unitário</t>
  </si>
  <si>
    <t>Parcela Unica R$</t>
  </si>
  <si>
    <t>Parcela Unica R$</t>
  </si>
  <si>
    <t>AD – acesso direto (linha analógica) /Tronco SIP - habilitação/instalação. Obs.: Os acessos podem ser fornecidos por meio de tronco SIP de acordo com a necessidade do IFMG.</t>
  </si>
  <si>
    <t>Serviço</t>
  </si>
  <si>
    <t>Quant. Estimada</t>
  </si>
  <si>
    <t>mensal</t>
  </si>
  <si>
    <t>R$</t>
  </si>
  <si>
    <t>AD - acesso direto (linha analógica)/ Tronco SIP – assinatura com franquia MÍNIMA de 150 minutos locais fixo-fixo por linha.</t>
  </si>
  <si>
    <t>Acessos</t>
  </si>
  <si>
    <t>Tráfego local fixo-fixo - além da franquia.</t>
  </si>
  <si>
    <t>Minuto</t>
  </si>
  <si>
    <t>Tráfego local fixo-móvel</t>
  </si>
  <si>
    <t>STFC - Modalidade longa distância nacional (LDN)</t>
  </si>
  <si>
    <t>Valor Total R$</t>
  </si>
  <si>
    <t>Tráfego LDN fixo/fixo – Degrau 1</t>
  </si>
  <si>
    <t>Tráfego LDN fixo/fixo – Degrau 2</t>
  </si>
  <si>
    <t>Tráfego LDN fixo/fixo – Degrau 3</t>
  </si>
  <si>
    <t>Tráfego LDN fixo/fixo – Degrau 4</t>
  </si>
  <si>
    <t>Tráfego LDN fixo/móvel – VC2</t>
  </si>
  <si>
    <t>Tráfego LDN fixo/móvel – VC3</t>
  </si>
  <si>
    <t>VALOR TOTAL</t>
  </si>
  <si>
    <t>Apostilamento 01/2021</t>
  </si>
  <si>
    <t>Termo Apostilamento 001/2021</t>
  </si>
  <si>
    <t>23212.001165/2021-41</t>
  </si>
  <si>
    <t>DESCRIÇÃO RESUMIDA DO ITEM</t>
  </si>
  <si>
    <t>GRUPO 1 - STFC - Modalidade local - linhas analógicas</t>
  </si>
  <si>
    <t>ÍNDICE (%)</t>
  </si>
  <si>
    <t>VALOR MENSAL ATUAL (R$)</t>
  </si>
  <si>
    <t>VALOR MENSAL DE REAJUSTE (R$)</t>
  </si>
  <si>
    <t>VALOR MENSAL ATUAL APÓS REAJUSTE (R$)</t>
  </si>
  <si>
    <t>VALOR ANUAL ATUAL APÓS REAJUSTE (R$)</t>
  </si>
  <si>
    <t>R$0,04 (Parcela única)</t>
  </si>
  <si>
    <t>R$0,01 (Parcela única)</t>
  </si>
  <si>
    <t>R$0,05 (Parcela única)</t>
  </si>
  <si>
    <t>GRUPO 1 - Modalidade longa distância nacional (LDN)</t>
  </si>
  <si>
    <t>                                                                                                                                                 TOTAL</t>
  </si>
  <si>
    <t>Termo Aditivo 003/2022/GVR</t>
  </si>
  <si>
    <t>14/09/2022 a 31/09/2022</t>
  </si>
  <si>
    <t>23212.001010/2022-96</t>
  </si>
  <si>
    <t>ADITIVO 003/2022- PRORROGAÇÃO</t>
  </si>
  <si>
    <t>15ª</t>
  </si>
  <si>
    <t>14/09/2022 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</si>
</sst>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13" fillId="0" borderId="9" xfId="0" applyFont="1" applyBorder="1" applyAlignment="1">
      <alignment horizontal="center" vertical="center" wrapText="1"/>
    </xf>
    <xf numFmtId="0" fontId="0" fillId="0" borderId="19" xfId="0" applyBorder="1"/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4" fontId="0" fillId="0" borderId="2" xfId="0" applyNumberFormat="1" applyBorder="1"/>
    <xf numFmtId="0" fontId="14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0" fontId="13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8" fontId="13" fillId="0" borderId="6" xfId="0" applyNumberFormat="1" applyFont="1" applyBorder="1" applyAlignment="1">
      <alignment horizontal="left" vertical="center" wrapText="1"/>
    </xf>
    <xf numFmtId="8" fontId="12" fillId="0" borderId="6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8" fontId="13" fillId="0" borderId="10" xfId="0" applyNumberFormat="1" applyFont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8" fontId="13" fillId="0" borderId="1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E8" sqref="E8:E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8"/>
      <c r="J3" s="88"/>
    </row>
    <row r="4" spans="2:10" x14ac:dyDescent="0.25">
      <c r="B4" s="22" t="s">
        <v>3</v>
      </c>
      <c r="C4" s="19"/>
      <c r="D4" s="23" t="s">
        <v>42</v>
      </c>
      <c r="E4" s="19">
        <v>11890.12</v>
      </c>
      <c r="F4" s="20"/>
      <c r="G4" s="21"/>
      <c r="H4" s="23" t="s">
        <v>43</v>
      </c>
      <c r="I4" s="5"/>
    </row>
    <row r="5" spans="2:10" x14ac:dyDescent="0.25">
      <c r="B5" s="61" t="s">
        <v>30</v>
      </c>
      <c r="C5" s="19" t="s">
        <v>23</v>
      </c>
      <c r="D5" s="23" t="s">
        <v>54</v>
      </c>
      <c r="E5" s="19"/>
      <c r="F5" s="20"/>
      <c r="G5" s="21"/>
      <c r="H5" s="23"/>
      <c r="I5" s="5"/>
    </row>
    <row r="6" spans="2:10" x14ac:dyDescent="0.25">
      <c r="B6" s="61" t="s">
        <v>45</v>
      </c>
      <c r="C6" s="19"/>
      <c r="D6" s="23" t="s">
        <v>46</v>
      </c>
      <c r="E6" s="19">
        <v>11890.12</v>
      </c>
      <c r="F6" s="20"/>
      <c r="G6" s="21"/>
      <c r="H6" s="58" t="s">
        <v>47</v>
      </c>
      <c r="I6" s="5"/>
    </row>
    <row r="7" spans="2:10" x14ac:dyDescent="0.25">
      <c r="B7" s="61" t="s">
        <v>49</v>
      </c>
      <c r="C7" s="19"/>
      <c r="D7" s="23" t="s">
        <v>50</v>
      </c>
      <c r="E7" s="19">
        <v>11890.12</v>
      </c>
      <c r="F7" s="20"/>
      <c r="G7" s="21"/>
      <c r="H7" s="23" t="s">
        <v>51</v>
      </c>
      <c r="I7" s="5"/>
    </row>
    <row r="8" spans="2:10" x14ac:dyDescent="0.25">
      <c r="B8" s="22" t="s">
        <v>84</v>
      </c>
      <c r="C8" s="17"/>
      <c r="D8" s="23" t="s">
        <v>50</v>
      </c>
      <c r="E8" s="19">
        <v>14092.17</v>
      </c>
      <c r="F8" s="20"/>
      <c r="G8" s="21"/>
      <c r="H8" s="58" t="s">
        <v>85</v>
      </c>
      <c r="I8" s="5"/>
    </row>
    <row r="9" spans="2:10" x14ac:dyDescent="0.25">
      <c r="B9" s="61" t="s">
        <v>98</v>
      </c>
      <c r="C9" s="17"/>
      <c r="D9" s="23" t="s">
        <v>99</v>
      </c>
      <c r="E9" s="19">
        <v>14092.17</v>
      </c>
      <c r="F9" s="20"/>
      <c r="G9" s="21"/>
      <c r="H9" s="18" t="s">
        <v>100</v>
      </c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9" t="s">
        <v>10</v>
      </c>
      <c r="C28" s="90"/>
      <c r="D28" s="91"/>
      <c r="E28" s="26">
        <f>SUM(E4:E27)</f>
        <v>63854.7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43"/>
  <sheetViews>
    <sheetView showGridLines="0" topLeftCell="A43" zoomScale="110" zoomScaleNormal="110" workbookViewId="0">
      <selection activeCell="B34" sqref="B34:H48"/>
    </sheetView>
  </sheetViews>
  <sheetFormatPr defaultRowHeight="15" x14ac:dyDescent="0.25"/>
  <cols>
    <col min="1" max="1" width="2.42578125" customWidth="1"/>
    <col min="3" max="3" width="54.5703125" bestFit="1" customWidth="1"/>
    <col min="4" max="4" width="10.42578125" bestFit="1" customWidth="1"/>
    <col min="6" max="6" width="16.28515625" bestFit="1" customWidth="1"/>
    <col min="7" max="7" width="14.42578125" bestFit="1" customWidth="1"/>
    <col min="8" max="8" width="19" style="56" customWidth="1"/>
    <col min="9" max="10" width="22.140625" bestFit="1" customWidth="1"/>
    <col min="13" max="13" width="11" bestFit="1" customWidth="1"/>
    <col min="14" max="14" width="12.85546875" bestFit="1" customWidth="1"/>
  </cols>
  <sheetData>
    <row r="2" spans="2:15" x14ac:dyDescent="0.25">
      <c r="B2" s="103" t="str">
        <f>'Resumo do Contrato'!B3</f>
        <v>CONTRATO 001.2019.GVR</v>
      </c>
      <c r="C2" s="103"/>
      <c r="D2" s="103"/>
      <c r="E2" s="103"/>
      <c r="F2" s="103"/>
      <c r="G2" s="103"/>
    </row>
    <row r="3" spans="2:15" x14ac:dyDescent="0.25">
      <c r="B3" s="57" t="s">
        <v>15</v>
      </c>
      <c r="C3" s="57" t="s">
        <v>40</v>
      </c>
      <c r="D3" s="57" t="s">
        <v>17</v>
      </c>
      <c r="E3" s="57" t="s">
        <v>18</v>
      </c>
      <c r="F3" s="57" t="s">
        <v>19</v>
      </c>
      <c r="G3" s="57" t="s">
        <v>20</v>
      </c>
    </row>
    <row r="4" spans="2:15" x14ac:dyDescent="0.25">
      <c r="B4" s="58">
        <v>1</v>
      </c>
      <c r="C4" s="58" t="s">
        <v>44</v>
      </c>
      <c r="D4" s="58" t="s">
        <v>21</v>
      </c>
      <c r="E4" s="58">
        <v>12</v>
      </c>
      <c r="F4" s="59">
        <v>990.84299999999996</v>
      </c>
      <c r="G4" s="59">
        <f>E4*F4</f>
        <v>11890.116</v>
      </c>
    </row>
    <row r="5" spans="2:15" x14ac:dyDescent="0.25">
      <c r="B5" s="104" t="s">
        <v>16</v>
      </c>
      <c r="C5" s="104"/>
      <c r="D5" s="104"/>
      <c r="E5" s="104"/>
      <c r="F5" s="104"/>
      <c r="G5" s="60">
        <f>SUM(G4)</f>
        <v>11890.116</v>
      </c>
      <c r="H5"/>
    </row>
    <row r="6" spans="2:15" x14ac:dyDescent="0.25">
      <c r="G6" s="56"/>
    </row>
    <row r="8" spans="2:15" ht="15.75" customHeight="1" x14ac:dyDescent="0.25">
      <c r="B8" s="101" t="s">
        <v>55</v>
      </c>
      <c r="C8" s="106" t="s">
        <v>56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  <c r="O8" s="72"/>
    </row>
    <row r="9" spans="2:15" ht="31.5" x14ac:dyDescent="0.25">
      <c r="B9" s="105"/>
      <c r="C9" s="68" t="s">
        <v>57</v>
      </c>
      <c r="D9" s="69" t="s">
        <v>58</v>
      </c>
      <c r="E9" s="109" t="s">
        <v>59</v>
      </c>
      <c r="F9" s="110"/>
      <c r="G9" s="109" t="s">
        <v>60</v>
      </c>
      <c r="H9" s="111"/>
      <c r="I9" s="111"/>
      <c r="J9" s="110"/>
      <c r="K9" s="109" t="s">
        <v>61</v>
      </c>
      <c r="L9" s="110"/>
      <c r="M9" s="68" t="s">
        <v>62</v>
      </c>
      <c r="N9" s="68" t="s">
        <v>63</v>
      </c>
      <c r="O9" s="76"/>
    </row>
    <row r="10" spans="2:15" ht="330.75" x14ac:dyDescent="0.25">
      <c r="B10" s="105"/>
      <c r="C10" s="68">
        <v>1</v>
      </c>
      <c r="D10" s="69" t="s">
        <v>64</v>
      </c>
      <c r="E10" s="109" t="s">
        <v>65</v>
      </c>
      <c r="F10" s="110"/>
      <c r="G10" s="109">
        <v>4</v>
      </c>
      <c r="H10" s="111"/>
      <c r="I10" s="111"/>
      <c r="J10" s="110"/>
      <c r="K10" s="112">
        <v>0.01</v>
      </c>
      <c r="L10" s="113"/>
      <c r="M10" s="70">
        <v>0.04</v>
      </c>
      <c r="N10" s="70">
        <v>0.04</v>
      </c>
      <c r="O10" s="76"/>
    </row>
    <row r="11" spans="2:15" ht="47.25" customHeight="1" x14ac:dyDescent="0.25">
      <c r="B11" s="105"/>
      <c r="C11" s="114" t="s">
        <v>57</v>
      </c>
      <c r="D11" s="116" t="s">
        <v>58</v>
      </c>
      <c r="E11" s="118" t="s">
        <v>59</v>
      </c>
      <c r="F11" s="119"/>
      <c r="G11" s="118" t="s">
        <v>66</v>
      </c>
      <c r="H11" s="122"/>
      <c r="I11" s="122"/>
      <c r="J11" s="119"/>
      <c r="K11" s="118" t="s">
        <v>61</v>
      </c>
      <c r="L11" s="119"/>
      <c r="M11" s="99" t="s">
        <v>7</v>
      </c>
      <c r="N11" s="71" t="s">
        <v>10</v>
      </c>
      <c r="O11" s="76"/>
    </row>
    <row r="12" spans="2:15" ht="15.75" customHeight="1" x14ac:dyDescent="0.25">
      <c r="B12" s="105"/>
      <c r="C12" s="115"/>
      <c r="D12" s="117"/>
      <c r="E12" s="120"/>
      <c r="F12" s="121"/>
      <c r="G12" s="120" t="s">
        <v>67</v>
      </c>
      <c r="H12" s="123"/>
      <c r="I12" s="123"/>
      <c r="J12" s="121"/>
      <c r="K12" s="120" t="s">
        <v>68</v>
      </c>
      <c r="L12" s="121"/>
      <c r="M12" s="100"/>
      <c r="N12" s="75" t="s">
        <v>68</v>
      </c>
      <c r="O12" s="76"/>
    </row>
    <row r="13" spans="2:15" ht="252" x14ac:dyDescent="0.25">
      <c r="B13" s="105"/>
      <c r="C13" s="68">
        <v>2</v>
      </c>
      <c r="D13" s="69" t="s">
        <v>69</v>
      </c>
      <c r="E13" s="109" t="s">
        <v>70</v>
      </c>
      <c r="F13" s="110"/>
      <c r="G13" s="109">
        <v>4</v>
      </c>
      <c r="H13" s="111"/>
      <c r="I13" s="111"/>
      <c r="J13" s="110"/>
      <c r="K13" s="112">
        <v>84.21</v>
      </c>
      <c r="L13" s="113"/>
      <c r="M13" s="70">
        <v>336.84</v>
      </c>
      <c r="N13" s="70">
        <v>4042.08</v>
      </c>
      <c r="O13" s="76"/>
    </row>
    <row r="14" spans="2:15" ht="78.75" x14ac:dyDescent="0.25">
      <c r="B14" s="105"/>
      <c r="C14" s="68">
        <v>3</v>
      </c>
      <c r="D14" s="69" t="s">
        <v>71</v>
      </c>
      <c r="E14" s="109" t="s">
        <v>72</v>
      </c>
      <c r="F14" s="110"/>
      <c r="G14" s="109">
        <v>1000</v>
      </c>
      <c r="H14" s="111"/>
      <c r="I14" s="111"/>
      <c r="J14" s="110"/>
      <c r="K14" s="112">
        <v>0.08</v>
      </c>
      <c r="L14" s="113"/>
      <c r="M14" s="70">
        <v>80</v>
      </c>
      <c r="N14" s="70">
        <v>960</v>
      </c>
      <c r="O14" s="76"/>
    </row>
    <row r="15" spans="2:15" ht="47.25" x14ac:dyDescent="0.25">
      <c r="B15" s="105"/>
      <c r="C15" s="68">
        <v>4</v>
      </c>
      <c r="D15" s="69" t="s">
        <v>73</v>
      </c>
      <c r="E15" s="109" t="s">
        <v>72</v>
      </c>
      <c r="F15" s="110"/>
      <c r="G15" s="109">
        <v>200</v>
      </c>
      <c r="H15" s="111"/>
      <c r="I15" s="111"/>
      <c r="J15" s="110"/>
      <c r="K15" s="112">
        <v>0.8</v>
      </c>
      <c r="L15" s="113"/>
      <c r="M15" s="70">
        <v>160</v>
      </c>
      <c r="N15" s="70">
        <v>1920</v>
      </c>
      <c r="O15" s="76"/>
    </row>
    <row r="16" spans="2:15" ht="15.75" customHeight="1" x14ac:dyDescent="0.25">
      <c r="B16" s="105"/>
      <c r="C16" s="106" t="s">
        <v>74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76"/>
    </row>
    <row r="17" spans="2:15" ht="47.25" customHeight="1" x14ac:dyDescent="0.25">
      <c r="B17" s="105"/>
      <c r="C17" s="114" t="s">
        <v>57</v>
      </c>
      <c r="D17" s="116" t="s">
        <v>58</v>
      </c>
      <c r="E17" s="118" t="s">
        <v>59</v>
      </c>
      <c r="F17" s="119"/>
      <c r="G17" s="118" t="s">
        <v>66</v>
      </c>
      <c r="H17" s="122"/>
      <c r="I17" s="122"/>
      <c r="J17" s="119"/>
      <c r="K17" s="118" t="s">
        <v>61</v>
      </c>
      <c r="L17" s="119"/>
      <c r="M17" s="71" t="s">
        <v>7</v>
      </c>
      <c r="N17" s="114" t="s">
        <v>75</v>
      </c>
      <c r="O17" s="76"/>
    </row>
    <row r="18" spans="2:15" ht="15.75" customHeight="1" x14ac:dyDescent="0.25">
      <c r="B18" s="105"/>
      <c r="C18" s="115"/>
      <c r="D18" s="117"/>
      <c r="E18" s="120"/>
      <c r="F18" s="121"/>
      <c r="G18" s="120" t="s">
        <v>67</v>
      </c>
      <c r="H18" s="123"/>
      <c r="I18" s="123"/>
      <c r="J18" s="121"/>
      <c r="K18" s="120" t="s">
        <v>68</v>
      </c>
      <c r="L18" s="121"/>
      <c r="M18" s="75" t="s">
        <v>68</v>
      </c>
      <c r="N18" s="115"/>
      <c r="O18" s="76"/>
    </row>
    <row r="19" spans="2:15" ht="63" x14ac:dyDescent="0.25">
      <c r="B19" s="105"/>
      <c r="C19" s="68">
        <v>5</v>
      </c>
      <c r="D19" s="69" t="s">
        <v>76</v>
      </c>
      <c r="E19" s="109" t="s">
        <v>72</v>
      </c>
      <c r="F19" s="110"/>
      <c r="G19" s="109">
        <v>70</v>
      </c>
      <c r="H19" s="111"/>
      <c r="I19" s="111"/>
      <c r="J19" s="110"/>
      <c r="K19" s="112">
        <v>0.57999999999999996</v>
      </c>
      <c r="L19" s="113"/>
      <c r="M19" s="70">
        <v>40.6</v>
      </c>
      <c r="N19" s="70">
        <v>487.2</v>
      </c>
      <c r="O19" s="76"/>
    </row>
    <row r="20" spans="2:15" ht="63" x14ac:dyDescent="0.25">
      <c r="B20" s="105"/>
      <c r="C20" s="68">
        <v>6</v>
      </c>
      <c r="D20" s="69" t="s">
        <v>77</v>
      </c>
      <c r="E20" s="109" t="s">
        <v>72</v>
      </c>
      <c r="F20" s="110"/>
      <c r="G20" s="109">
        <v>70</v>
      </c>
      <c r="H20" s="111"/>
      <c r="I20" s="111"/>
      <c r="J20" s="110"/>
      <c r="K20" s="112">
        <v>0.57999999999999996</v>
      </c>
      <c r="L20" s="113"/>
      <c r="M20" s="70">
        <v>40.6</v>
      </c>
      <c r="N20" s="70">
        <v>487.2</v>
      </c>
      <c r="O20" s="76"/>
    </row>
    <row r="21" spans="2:15" ht="63" x14ac:dyDescent="0.25">
      <c r="B21" s="105"/>
      <c r="C21" s="68">
        <v>7</v>
      </c>
      <c r="D21" s="69" t="s">
        <v>78</v>
      </c>
      <c r="E21" s="109" t="s">
        <v>72</v>
      </c>
      <c r="F21" s="110"/>
      <c r="G21" s="109">
        <v>120</v>
      </c>
      <c r="H21" s="111"/>
      <c r="I21" s="111"/>
      <c r="J21" s="110"/>
      <c r="K21" s="112">
        <v>0.57999999999999996</v>
      </c>
      <c r="L21" s="113"/>
      <c r="M21" s="70">
        <v>69.599999999999994</v>
      </c>
      <c r="N21" s="70">
        <v>835.2</v>
      </c>
      <c r="O21" s="76"/>
    </row>
    <row r="22" spans="2:15" ht="63" x14ac:dyDescent="0.25">
      <c r="B22" s="105"/>
      <c r="C22" s="68">
        <v>8</v>
      </c>
      <c r="D22" s="69" t="s">
        <v>79</v>
      </c>
      <c r="E22" s="109" t="s">
        <v>72</v>
      </c>
      <c r="F22" s="110"/>
      <c r="G22" s="109">
        <v>70</v>
      </c>
      <c r="H22" s="111"/>
      <c r="I22" s="111"/>
      <c r="J22" s="110"/>
      <c r="K22" s="112">
        <v>0.57999999999999996</v>
      </c>
      <c r="L22" s="113"/>
      <c r="M22" s="70">
        <v>40.6</v>
      </c>
      <c r="N22" s="70">
        <v>487.2</v>
      </c>
      <c r="O22" s="76"/>
    </row>
    <row r="23" spans="2:15" ht="63" x14ac:dyDescent="0.25">
      <c r="B23" s="105"/>
      <c r="C23" s="68">
        <v>9</v>
      </c>
      <c r="D23" s="69" t="s">
        <v>80</v>
      </c>
      <c r="E23" s="109" t="s">
        <v>72</v>
      </c>
      <c r="F23" s="110"/>
      <c r="G23" s="109">
        <v>70</v>
      </c>
      <c r="H23" s="111"/>
      <c r="I23" s="111"/>
      <c r="J23" s="110"/>
      <c r="K23" s="112">
        <v>1.59</v>
      </c>
      <c r="L23" s="113"/>
      <c r="M23" s="70">
        <v>111.3</v>
      </c>
      <c r="N23" s="70">
        <v>1335.6</v>
      </c>
      <c r="O23" s="76"/>
    </row>
    <row r="24" spans="2:15" ht="63" x14ac:dyDescent="0.25">
      <c r="B24" s="105"/>
      <c r="C24" s="68">
        <v>10</v>
      </c>
      <c r="D24" s="69" t="s">
        <v>81</v>
      </c>
      <c r="E24" s="109" t="s">
        <v>72</v>
      </c>
      <c r="F24" s="110"/>
      <c r="G24" s="109">
        <v>70</v>
      </c>
      <c r="H24" s="111"/>
      <c r="I24" s="111"/>
      <c r="J24" s="110"/>
      <c r="K24" s="112">
        <v>1.59</v>
      </c>
      <c r="L24" s="113"/>
      <c r="M24" s="70">
        <v>111.3</v>
      </c>
      <c r="N24" s="70">
        <v>1335.6</v>
      </c>
      <c r="O24" s="76"/>
    </row>
    <row r="25" spans="2:15" ht="15.75" customHeight="1" x14ac:dyDescent="0.25">
      <c r="B25" s="105"/>
      <c r="C25" s="106" t="s">
        <v>82</v>
      </c>
      <c r="D25" s="107"/>
      <c r="E25" s="107"/>
      <c r="F25" s="107"/>
      <c r="G25" s="107"/>
      <c r="H25" s="107"/>
      <c r="I25" s="107"/>
      <c r="J25" s="107"/>
      <c r="K25" s="107"/>
      <c r="L25" s="108"/>
      <c r="M25" s="112">
        <v>11890.12</v>
      </c>
      <c r="N25" s="124"/>
      <c r="O25" s="113"/>
    </row>
    <row r="26" spans="2:15" x14ac:dyDescent="0.25">
      <c r="B26" s="105"/>
      <c r="H26"/>
      <c r="O26" s="76"/>
    </row>
    <row r="27" spans="2:15" x14ac:dyDescent="0.25">
      <c r="B27" s="105"/>
      <c r="H27"/>
      <c r="O27" s="76"/>
    </row>
    <row r="28" spans="2:15" x14ac:dyDescent="0.25">
      <c r="B28" s="105"/>
      <c r="H28"/>
      <c r="O28" s="76"/>
    </row>
    <row r="29" spans="2:15" x14ac:dyDescent="0.25">
      <c r="B29" s="105"/>
      <c r="H29"/>
      <c r="O29" s="76"/>
    </row>
    <row r="30" spans="2:15" x14ac:dyDescent="0.25">
      <c r="B30" s="102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3"/>
    </row>
    <row r="34" spans="2:8" ht="63" customHeight="1" x14ac:dyDescent="0.25">
      <c r="B34" s="101" t="s">
        <v>15</v>
      </c>
      <c r="C34" s="77" t="s">
        <v>86</v>
      </c>
      <c r="D34" s="101" t="s">
        <v>88</v>
      </c>
      <c r="E34" s="101" t="s">
        <v>89</v>
      </c>
      <c r="F34" s="101" t="s">
        <v>90</v>
      </c>
      <c r="G34" s="101" t="s">
        <v>91</v>
      </c>
      <c r="H34" s="95" t="s">
        <v>92</v>
      </c>
    </row>
    <row r="35" spans="2:8" ht="31.5" x14ac:dyDescent="0.25">
      <c r="B35" s="102"/>
      <c r="C35" s="78" t="s">
        <v>87</v>
      </c>
      <c r="D35" s="102"/>
      <c r="E35" s="102"/>
      <c r="F35" s="102"/>
      <c r="G35" s="102"/>
      <c r="H35" s="96"/>
    </row>
    <row r="36" spans="2:8" ht="63" x14ac:dyDescent="0.25">
      <c r="B36" s="82">
        <v>1</v>
      </c>
      <c r="C36" s="82" t="s">
        <v>64</v>
      </c>
      <c r="D36" s="83">
        <v>0.1852</v>
      </c>
      <c r="E36" s="82" t="s">
        <v>93</v>
      </c>
      <c r="F36" s="82" t="s">
        <v>94</v>
      </c>
      <c r="G36" s="82" t="s">
        <v>95</v>
      </c>
      <c r="H36" s="84" t="s">
        <v>95</v>
      </c>
    </row>
    <row r="37" spans="2:8" ht="47.25" x14ac:dyDescent="0.25">
      <c r="B37" s="82">
        <v>2</v>
      </c>
      <c r="C37" s="82" t="s">
        <v>69</v>
      </c>
      <c r="D37" s="83">
        <v>0.1852</v>
      </c>
      <c r="E37" s="85">
        <v>336.84</v>
      </c>
      <c r="F37" s="85">
        <v>62.38</v>
      </c>
      <c r="G37" s="85">
        <v>399.22</v>
      </c>
      <c r="H37" s="86">
        <v>4790.67</v>
      </c>
    </row>
    <row r="38" spans="2:8" ht="18.75" x14ac:dyDescent="0.25">
      <c r="B38" s="82">
        <v>3</v>
      </c>
      <c r="C38" s="82" t="s">
        <v>71</v>
      </c>
      <c r="D38" s="83">
        <v>0.1852</v>
      </c>
      <c r="E38" s="85">
        <v>80</v>
      </c>
      <c r="F38" s="85">
        <v>14.82</v>
      </c>
      <c r="G38" s="85">
        <v>94.82</v>
      </c>
      <c r="H38" s="86">
        <v>1137.79</v>
      </c>
    </row>
    <row r="39" spans="2:8" ht="18.75" x14ac:dyDescent="0.25">
      <c r="B39" s="82">
        <v>4</v>
      </c>
      <c r="C39" s="82" t="s">
        <v>73</v>
      </c>
      <c r="D39" s="83">
        <v>0.1852</v>
      </c>
      <c r="E39" s="85">
        <v>160</v>
      </c>
      <c r="F39" s="85">
        <v>29.63</v>
      </c>
      <c r="G39" s="85">
        <v>189.63</v>
      </c>
      <c r="H39" s="86">
        <v>2275.58</v>
      </c>
    </row>
    <row r="40" spans="2:8" ht="15.75" x14ac:dyDescent="0.25">
      <c r="B40" s="95" t="s">
        <v>15</v>
      </c>
      <c r="C40" s="81" t="s">
        <v>86</v>
      </c>
      <c r="D40" s="97"/>
      <c r="E40" s="97"/>
      <c r="F40" s="97"/>
      <c r="G40" s="97"/>
      <c r="H40" s="99"/>
    </row>
    <row r="41" spans="2:8" ht="31.5" x14ac:dyDescent="0.25">
      <c r="B41" s="96"/>
      <c r="C41" s="87" t="s">
        <v>96</v>
      </c>
      <c r="D41" s="98"/>
      <c r="E41" s="98"/>
      <c r="F41" s="98"/>
      <c r="G41" s="98"/>
      <c r="H41" s="100"/>
    </row>
    <row r="42" spans="2:8" ht="18.75" x14ac:dyDescent="0.25">
      <c r="B42" s="82">
        <v>5</v>
      </c>
      <c r="C42" s="82" t="s">
        <v>76</v>
      </c>
      <c r="D42" s="83">
        <v>0.1852</v>
      </c>
      <c r="E42" s="85">
        <v>40.6</v>
      </c>
      <c r="F42" s="85">
        <v>7.52</v>
      </c>
      <c r="G42" s="85">
        <v>48.12</v>
      </c>
      <c r="H42" s="86">
        <v>577.42999999999995</v>
      </c>
    </row>
    <row r="43" spans="2:8" ht="18.75" x14ac:dyDescent="0.25">
      <c r="B43" s="82">
        <v>6</v>
      </c>
      <c r="C43" s="82" t="s">
        <v>77</v>
      </c>
      <c r="D43" s="83">
        <v>0.1852</v>
      </c>
      <c r="E43" s="85">
        <v>40.6</v>
      </c>
      <c r="F43" s="85">
        <v>7.52</v>
      </c>
      <c r="G43" s="85">
        <v>48.12</v>
      </c>
      <c r="H43" s="86">
        <v>577.42999999999995</v>
      </c>
    </row>
    <row r="44" spans="2:8" ht="18.75" x14ac:dyDescent="0.25">
      <c r="B44" s="82">
        <v>7</v>
      </c>
      <c r="C44" s="82" t="s">
        <v>78</v>
      </c>
      <c r="D44" s="83">
        <v>0.1852</v>
      </c>
      <c r="E44" s="85">
        <v>69.599999999999994</v>
      </c>
      <c r="F44" s="85">
        <v>12.89</v>
      </c>
      <c r="G44" s="85">
        <v>82.49</v>
      </c>
      <c r="H44" s="86">
        <v>989.88</v>
      </c>
    </row>
    <row r="45" spans="2:8" ht="18.75" x14ac:dyDescent="0.25">
      <c r="B45" s="82">
        <v>8</v>
      </c>
      <c r="C45" s="82" t="s">
        <v>79</v>
      </c>
      <c r="D45" s="83">
        <v>0.1852</v>
      </c>
      <c r="E45" s="85">
        <v>40.6</v>
      </c>
      <c r="F45" s="85">
        <v>7.52</v>
      </c>
      <c r="G45" s="85">
        <v>48.12</v>
      </c>
      <c r="H45" s="86">
        <v>577.42999999999995</v>
      </c>
    </row>
    <row r="46" spans="2:8" ht="18.75" x14ac:dyDescent="0.25">
      <c r="B46" s="82">
        <v>9</v>
      </c>
      <c r="C46" s="82" t="s">
        <v>80</v>
      </c>
      <c r="D46" s="83">
        <v>0.1852</v>
      </c>
      <c r="E46" s="85">
        <v>111.3</v>
      </c>
      <c r="F46" s="85">
        <v>20.61</v>
      </c>
      <c r="G46" s="85">
        <v>131.91</v>
      </c>
      <c r="H46" s="86">
        <v>1582.95</v>
      </c>
    </row>
    <row r="47" spans="2:8" ht="18.75" x14ac:dyDescent="0.25">
      <c r="B47" s="82">
        <v>10</v>
      </c>
      <c r="C47" s="82" t="s">
        <v>81</v>
      </c>
      <c r="D47" s="83">
        <v>0.1852</v>
      </c>
      <c r="E47" s="85">
        <v>111.3</v>
      </c>
      <c r="F47" s="85">
        <v>20.61</v>
      </c>
      <c r="G47" s="85">
        <v>131.91</v>
      </c>
      <c r="H47" s="86">
        <v>1582.95</v>
      </c>
    </row>
    <row r="48" spans="2:8" ht="31.5" customHeight="1" x14ac:dyDescent="0.25">
      <c r="B48" s="92" t="s">
        <v>97</v>
      </c>
      <c r="C48" s="93"/>
      <c r="D48" s="94"/>
      <c r="E48" s="85">
        <v>990.84</v>
      </c>
      <c r="F48" s="85">
        <v>183.5</v>
      </c>
      <c r="G48" s="85">
        <v>1174.3499999999999</v>
      </c>
      <c r="H48" s="86">
        <v>14092.17</v>
      </c>
    </row>
    <row r="143" spans="10:10" x14ac:dyDescent="0.25">
      <c r="J143" s="56">
        <f>SUM(J112:J142)</f>
        <v>0</v>
      </c>
    </row>
  </sheetData>
  <mergeCells count="69">
    <mergeCell ref="C25:L25"/>
    <mergeCell ref="M25:O25"/>
    <mergeCell ref="E23:F23"/>
    <mergeCell ref="G23:J23"/>
    <mergeCell ref="K23:L23"/>
    <mergeCell ref="E24:F24"/>
    <mergeCell ref="G24:J24"/>
    <mergeCell ref="K24:L24"/>
    <mergeCell ref="E21:F21"/>
    <mergeCell ref="G21:J21"/>
    <mergeCell ref="K21:L21"/>
    <mergeCell ref="E22:F22"/>
    <mergeCell ref="G22:J22"/>
    <mergeCell ref="K22:L22"/>
    <mergeCell ref="E19:F19"/>
    <mergeCell ref="G19:J19"/>
    <mergeCell ref="K19:L19"/>
    <mergeCell ref="E20:F20"/>
    <mergeCell ref="G20:J20"/>
    <mergeCell ref="K20:L20"/>
    <mergeCell ref="C16:N16"/>
    <mergeCell ref="C17:C18"/>
    <mergeCell ref="D17:D18"/>
    <mergeCell ref="E17:F18"/>
    <mergeCell ref="G17:J17"/>
    <mergeCell ref="G18:J18"/>
    <mergeCell ref="K17:L17"/>
    <mergeCell ref="K18:L18"/>
    <mergeCell ref="N17:N18"/>
    <mergeCell ref="E14:F14"/>
    <mergeCell ref="G14:J14"/>
    <mergeCell ref="K14:L14"/>
    <mergeCell ref="E15:F15"/>
    <mergeCell ref="G15:J15"/>
    <mergeCell ref="K15:L15"/>
    <mergeCell ref="K12:L12"/>
    <mergeCell ref="M11:M12"/>
    <mergeCell ref="E13:F13"/>
    <mergeCell ref="G13:J13"/>
    <mergeCell ref="K13:L13"/>
    <mergeCell ref="B2:G2"/>
    <mergeCell ref="B5:F5"/>
    <mergeCell ref="B8:B30"/>
    <mergeCell ref="C8:N8"/>
    <mergeCell ref="E9:F9"/>
    <mergeCell ref="G9:J9"/>
    <mergeCell ref="K9:L9"/>
    <mergeCell ref="E10:F10"/>
    <mergeCell ref="G10:J10"/>
    <mergeCell ref="K10:L10"/>
    <mergeCell ref="C11:C12"/>
    <mergeCell ref="D11:D12"/>
    <mergeCell ref="E11:F12"/>
    <mergeCell ref="G11:J11"/>
    <mergeCell ref="G12:J12"/>
    <mergeCell ref="K11:L11"/>
    <mergeCell ref="B48:D48"/>
    <mergeCell ref="H34:H35"/>
    <mergeCell ref="B40:B41"/>
    <mergeCell ref="D40:D41"/>
    <mergeCell ref="E40:E41"/>
    <mergeCell ref="F40:F41"/>
    <mergeCell ref="G40:G41"/>
    <mergeCell ref="H40:H41"/>
    <mergeCell ref="B34:B35"/>
    <mergeCell ref="D34:D35"/>
    <mergeCell ref="E34:E35"/>
    <mergeCell ref="F34:F35"/>
    <mergeCell ref="G34:G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4"/>
  <sheetViews>
    <sheetView showGridLines="0" tabSelected="1" topLeftCell="D1" zoomScale="85" zoomScaleNormal="85" workbookViewId="0">
      <selection activeCell="U15" sqref="U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1.42578125" style="33" bestFit="1" customWidth="1"/>
    <col min="11" max="11" width="13.42578125" style="33" bestFit="1" customWidth="1"/>
    <col min="12" max="13" width="12.7109375" style="33" bestFit="1" customWidth="1"/>
    <col min="14" max="14" width="16.7109375" style="33" bestFit="1" customWidth="1"/>
    <col min="15" max="15" width="12.28515625" style="33" bestFit="1" customWidth="1"/>
    <col min="16" max="16" width="13.42578125" style="33" bestFit="1" customWidth="1"/>
    <col min="17" max="18" width="12.7109375" style="33" bestFit="1" customWidth="1"/>
    <col min="19" max="19" width="16.7109375" style="33" bestFit="1" customWidth="1"/>
    <col min="20" max="20" width="12.28515625" style="33" bestFit="1" customWidth="1"/>
    <col min="21" max="21" width="13.42578125" style="33" bestFit="1" customWidth="1"/>
    <col min="22" max="23" width="12.7109375" style="33" bestFit="1" customWidth="1"/>
    <col min="24" max="24" width="16.7109375" style="33" bestFit="1" customWidth="1"/>
    <col min="25" max="16384" width="9.140625" style="33"/>
  </cols>
  <sheetData>
    <row r="1" spans="2:24" s="63" customFormat="1" x14ac:dyDescent="0.25">
      <c r="I1" s="64"/>
    </row>
    <row r="2" spans="2:24" s="63" customFormat="1" x14ac:dyDescent="0.25">
      <c r="I2" s="64"/>
    </row>
    <row r="3" spans="2:24" s="65" customFormat="1" x14ac:dyDescent="0.25"/>
    <row r="4" spans="2:24" s="65" customFormat="1" x14ac:dyDescent="0.25"/>
    <row r="5" spans="2:24" s="35" customFormat="1" x14ac:dyDescent="0.25">
      <c r="B5" s="103" t="str">
        <f>'Resumo do Contrato'!B3</f>
        <v>CONTRATO 001.2019.GVR</v>
      </c>
      <c r="C5" s="103"/>
      <c r="D5" s="103"/>
      <c r="E5" s="125" t="s">
        <v>48</v>
      </c>
      <c r="F5" s="125"/>
      <c r="G5" s="125"/>
      <c r="H5" s="125"/>
      <c r="I5" s="126" t="s">
        <v>6</v>
      </c>
      <c r="J5" s="125" t="s">
        <v>52</v>
      </c>
      <c r="K5" s="125"/>
      <c r="L5" s="125"/>
      <c r="M5" s="125"/>
      <c r="N5" s="126" t="s">
        <v>6</v>
      </c>
      <c r="O5" s="125" t="s">
        <v>83</v>
      </c>
      <c r="P5" s="125"/>
      <c r="Q5" s="125"/>
      <c r="R5" s="125"/>
      <c r="S5" s="126" t="s">
        <v>6</v>
      </c>
      <c r="T5" s="125" t="s">
        <v>101</v>
      </c>
      <c r="U5" s="125"/>
      <c r="V5" s="125"/>
      <c r="W5" s="125"/>
      <c r="X5" s="126" t="s">
        <v>6</v>
      </c>
    </row>
    <row r="6" spans="2:24" s="35" customFormat="1" x14ac:dyDescent="0.25">
      <c r="B6" s="128" t="str">
        <f>'Resumo do Contrato'!D4</f>
        <v>14/09/2019 a 13/09/2020</v>
      </c>
      <c r="C6" s="128"/>
      <c r="D6" s="128"/>
      <c r="E6" s="125" t="s">
        <v>46</v>
      </c>
      <c r="F6" s="125"/>
      <c r="G6" s="125"/>
      <c r="H6" s="125"/>
      <c r="I6" s="126"/>
      <c r="J6" s="125" t="s">
        <v>50</v>
      </c>
      <c r="K6" s="125"/>
      <c r="L6" s="125"/>
      <c r="M6" s="125"/>
      <c r="N6" s="126"/>
      <c r="O6" s="125"/>
      <c r="P6" s="125"/>
      <c r="Q6" s="125"/>
      <c r="R6" s="125"/>
      <c r="S6" s="126"/>
      <c r="T6" s="125" t="s">
        <v>103</v>
      </c>
      <c r="U6" s="125"/>
      <c r="V6" s="125"/>
      <c r="W6" s="125"/>
      <c r="X6" s="126"/>
    </row>
    <row r="7" spans="2:24" s="35" customFormat="1" x14ac:dyDescent="0.25">
      <c r="B7" s="103"/>
      <c r="C7" s="103"/>
      <c r="D7" s="103"/>
      <c r="E7" s="125"/>
      <c r="F7" s="125"/>
      <c r="G7" s="125"/>
      <c r="H7" s="125"/>
      <c r="I7" s="126"/>
      <c r="J7" s="125"/>
      <c r="K7" s="125"/>
      <c r="L7" s="125"/>
      <c r="M7" s="125"/>
      <c r="N7" s="126"/>
      <c r="O7" s="125"/>
      <c r="P7" s="125"/>
      <c r="Q7" s="125"/>
      <c r="R7" s="125"/>
      <c r="S7" s="126"/>
      <c r="T7" s="125"/>
      <c r="U7" s="125"/>
      <c r="V7" s="125"/>
      <c r="W7" s="125"/>
      <c r="X7" s="126"/>
    </row>
    <row r="8" spans="2:24" s="36" customFormat="1" ht="30" x14ac:dyDescent="0.25">
      <c r="B8" s="12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126"/>
      <c r="J8" s="37" t="s">
        <v>11</v>
      </c>
      <c r="K8" s="37" t="s">
        <v>12</v>
      </c>
      <c r="L8" s="37" t="s">
        <v>22</v>
      </c>
      <c r="M8" s="38" t="s">
        <v>5</v>
      </c>
      <c r="N8" s="126"/>
      <c r="O8" s="37" t="s">
        <v>11</v>
      </c>
      <c r="P8" s="37" t="s">
        <v>12</v>
      </c>
      <c r="Q8" s="37" t="s">
        <v>22</v>
      </c>
      <c r="R8" s="38" t="s">
        <v>5</v>
      </c>
      <c r="S8" s="126"/>
      <c r="T8" s="37" t="s">
        <v>11</v>
      </c>
      <c r="U8" s="37" t="s">
        <v>12</v>
      </c>
      <c r="V8" s="37" t="s">
        <v>22</v>
      </c>
      <c r="W8" s="38" t="s">
        <v>5</v>
      </c>
      <c r="X8" s="126"/>
    </row>
    <row r="9" spans="2:24" s="35" customFormat="1" x14ac:dyDescent="0.25">
      <c r="B9" s="129"/>
      <c r="C9" s="39">
        <v>990.84299999999996</v>
      </c>
      <c r="D9" s="40">
        <v>11890.12</v>
      </c>
      <c r="E9" s="40">
        <f>F9/12</f>
        <v>990.84333333333336</v>
      </c>
      <c r="F9" s="40">
        <v>11890.12</v>
      </c>
      <c r="G9" s="40" t="e">
        <f>F9-#REF!</f>
        <v>#REF!</v>
      </c>
      <c r="H9" s="41">
        <v>11890.12</v>
      </c>
      <c r="I9" s="42">
        <f>H9+D9</f>
        <v>23780.240000000002</v>
      </c>
      <c r="J9" s="40">
        <f>K9/12</f>
        <v>990.84333333333336</v>
      </c>
      <c r="K9" s="40">
        <v>11890.12</v>
      </c>
      <c r="L9" s="40" t="e">
        <f>K9-#REF!</f>
        <v>#REF!</v>
      </c>
      <c r="M9" s="41">
        <v>11890.12</v>
      </c>
      <c r="N9" s="42">
        <f>M9+I9</f>
        <v>35670.36</v>
      </c>
      <c r="O9" s="40">
        <v>1174.3499999999999</v>
      </c>
      <c r="P9" s="53">
        <v>14092.17</v>
      </c>
      <c r="Q9" s="40">
        <f>P9-M9</f>
        <v>2202.0499999999993</v>
      </c>
      <c r="R9" s="80">
        <v>2202.0500000000002</v>
      </c>
      <c r="S9" s="42">
        <f>R9+N9</f>
        <v>37872.410000000003</v>
      </c>
      <c r="T9" s="40">
        <v>1174.3499999999999</v>
      </c>
      <c r="U9" s="53">
        <v>14092.17</v>
      </c>
      <c r="V9" s="40"/>
      <c r="W9" s="80">
        <f>V24</f>
        <v>4227.66</v>
      </c>
      <c r="X9" s="42">
        <f>W9+S9</f>
        <v>42100.070000000007</v>
      </c>
    </row>
    <row r="10" spans="2:24" s="35" customFormat="1" x14ac:dyDescent="0.25">
      <c r="B10" s="127" t="s">
        <v>13</v>
      </c>
      <c r="C10" s="127"/>
      <c r="D10" s="43"/>
      <c r="E10" s="127" t="s">
        <v>13</v>
      </c>
      <c r="F10" s="127"/>
      <c r="G10" s="55"/>
      <c r="H10" s="44"/>
      <c r="I10" s="44"/>
      <c r="J10" s="127" t="s">
        <v>13</v>
      </c>
      <c r="K10" s="127"/>
      <c r="L10" s="66"/>
      <c r="M10" s="44"/>
      <c r="N10" s="44"/>
      <c r="O10" s="127" t="s">
        <v>13</v>
      </c>
      <c r="P10" s="127"/>
      <c r="Q10" s="67"/>
      <c r="R10" s="44"/>
      <c r="S10" s="44"/>
      <c r="T10" s="127" t="s">
        <v>13</v>
      </c>
      <c r="U10" s="127"/>
      <c r="V10" s="79"/>
      <c r="W10" s="44"/>
      <c r="X10" s="44"/>
    </row>
    <row r="11" spans="2:24" s="45" customFormat="1" ht="30" x14ac:dyDescent="0.25">
      <c r="B11" s="48" t="s">
        <v>28</v>
      </c>
      <c r="C11" s="46" t="s">
        <v>29</v>
      </c>
      <c r="D11" s="47"/>
      <c r="E11" s="48" t="s">
        <v>28</v>
      </c>
      <c r="F11" s="49" t="s">
        <v>14</v>
      </c>
      <c r="G11" s="49" t="s">
        <v>29</v>
      </c>
      <c r="H11" s="50"/>
      <c r="I11" s="44"/>
      <c r="J11" s="48" t="s">
        <v>28</v>
      </c>
      <c r="K11" s="49" t="s">
        <v>14</v>
      </c>
      <c r="L11" s="49" t="s">
        <v>29</v>
      </c>
      <c r="M11" s="50"/>
      <c r="N11" s="44"/>
      <c r="O11" s="48" t="s">
        <v>28</v>
      </c>
      <c r="P11" s="49" t="s">
        <v>14</v>
      </c>
      <c r="Q11" s="49" t="s">
        <v>29</v>
      </c>
      <c r="R11" s="50"/>
      <c r="S11" s="44"/>
      <c r="T11" s="48" t="s">
        <v>28</v>
      </c>
      <c r="U11" s="49" t="s">
        <v>14</v>
      </c>
      <c r="V11" s="49" t="s">
        <v>29</v>
      </c>
      <c r="W11" s="50"/>
      <c r="X11" s="44"/>
    </row>
    <row r="12" spans="2:24" s="35" customFormat="1" x14ac:dyDescent="0.25">
      <c r="B12" s="51" t="s">
        <v>24</v>
      </c>
      <c r="C12" s="52">
        <v>11890.12</v>
      </c>
      <c r="E12" s="51"/>
      <c r="F12" s="53"/>
      <c r="G12" s="53"/>
      <c r="H12" s="54"/>
      <c r="I12" s="44"/>
      <c r="J12" s="51" t="s">
        <v>53</v>
      </c>
      <c r="K12" s="40"/>
      <c r="L12" s="53">
        <v>11890.12</v>
      </c>
      <c r="M12" s="54"/>
      <c r="N12" s="44"/>
      <c r="O12" s="51" t="s">
        <v>53</v>
      </c>
      <c r="P12" s="40"/>
      <c r="Q12" s="53">
        <v>14092.17</v>
      </c>
      <c r="R12" s="54"/>
      <c r="S12" s="44"/>
      <c r="T12" s="51" t="s">
        <v>102</v>
      </c>
      <c r="U12" s="40">
        <v>1174.3499999999999</v>
      </c>
      <c r="V12" s="53">
        <f>U12</f>
        <v>1174.3499999999999</v>
      </c>
      <c r="W12" s="54"/>
      <c r="X12" s="44"/>
    </row>
    <row r="13" spans="2:24" s="35" customFormat="1" x14ac:dyDescent="0.25">
      <c r="B13" s="51"/>
      <c r="C13" s="52"/>
      <c r="E13" s="51" t="s">
        <v>25</v>
      </c>
      <c r="F13" s="53">
        <v>990.85</v>
      </c>
      <c r="G13" s="53"/>
      <c r="H13" s="62"/>
      <c r="I13" s="44"/>
      <c r="J13" s="51"/>
      <c r="K13" s="53"/>
      <c r="L13" s="53"/>
      <c r="M13" s="62"/>
      <c r="N13" s="44"/>
      <c r="O13" s="51"/>
      <c r="P13" s="53"/>
      <c r="Q13" s="53"/>
      <c r="R13" s="62"/>
      <c r="S13" s="44"/>
      <c r="T13" s="51" t="s">
        <v>102</v>
      </c>
      <c r="U13" s="40">
        <v>1174.3499999999999</v>
      </c>
      <c r="V13" s="53">
        <f t="shared" ref="V13:V15" si="0">U13</f>
        <v>1174.3499999999999</v>
      </c>
      <c r="W13" s="62"/>
      <c r="X13" s="44"/>
    </row>
    <row r="14" spans="2:24" s="35" customFormat="1" x14ac:dyDescent="0.25">
      <c r="B14" s="51"/>
      <c r="C14" s="52"/>
      <c r="E14" s="51" t="s">
        <v>26</v>
      </c>
      <c r="F14" s="53">
        <v>990.85</v>
      </c>
      <c r="G14" s="53"/>
      <c r="H14" s="62"/>
      <c r="I14" s="44"/>
      <c r="J14" s="51"/>
      <c r="K14" s="53"/>
      <c r="L14" s="53"/>
      <c r="M14" s="62"/>
      <c r="N14" s="44"/>
      <c r="O14" s="51"/>
      <c r="P14" s="53"/>
      <c r="Q14" s="53"/>
      <c r="R14" s="62"/>
      <c r="S14" s="44"/>
      <c r="T14" s="51" t="s">
        <v>102</v>
      </c>
      <c r="U14" s="40">
        <v>1174.3499999999999</v>
      </c>
      <c r="V14" s="53">
        <f t="shared" si="0"/>
        <v>1174.3499999999999</v>
      </c>
      <c r="W14" s="62"/>
      <c r="X14" s="44"/>
    </row>
    <row r="15" spans="2:24" s="35" customFormat="1" x14ac:dyDescent="0.25">
      <c r="B15" s="51"/>
      <c r="C15" s="52"/>
      <c r="E15" s="51" t="s">
        <v>27</v>
      </c>
      <c r="F15" s="53">
        <v>990.85</v>
      </c>
      <c r="G15" s="53"/>
      <c r="H15" s="54"/>
      <c r="I15" s="44"/>
      <c r="J15" s="51"/>
      <c r="K15" s="53"/>
      <c r="L15" s="53"/>
      <c r="M15" s="54"/>
      <c r="N15" s="44"/>
      <c r="O15" s="51"/>
      <c r="P15" s="53"/>
      <c r="Q15" s="53"/>
      <c r="R15" s="54"/>
      <c r="S15" s="44"/>
      <c r="T15" s="51" t="s">
        <v>102</v>
      </c>
      <c r="U15" s="53">
        <f>U14/30*18</f>
        <v>704.6099999999999</v>
      </c>
      <c r="V15" s="53">
        <f t="shared" si="0"/>
        <v>704.6099999999999</v>
      </c>
      <c r="W15" s="54"/>
      <c r="X15" s="44"/>
    </row>
    <row r="16" spans="2:24" s="35" customFormat="1" x14ac:dyDescent="0.25">
      <c r="B16" s="51"/>
      <c r="C16" s="52"/>
      <c r="E16" s="51" t="s">
        <v>31</v>
      </c>
      <c r="F16" s="53">
        <v>990.85</v>
      </c>
      <c r="G16" s="53"/>
      <c r="H16" s="54"/>
      <c r="I16" s="44"/>
      <c r="J16" s="51"/>
      <c r="K16" s="53"/>
      <c r="L16" s="53"/>
      <c r="M16" s="54"/>
      <c r="N16" s="44"/>
      <c r="O16" s="51"/>
      <c r="P16" s="53"/>
      <c r="Q16" s="53"/>
      <c r="R16" s="54"/>
      <c r="S16" s="44"/>
      <c r="T16" s="51"/>
      <c r="U16" s="53"/>
      <c r="V16" s="53"/>
      <c r="W16" s="54"/>
      <c r="X16" s="44"/>
    </row>
    <row r="17" spans="2:24" s="35" customFormat="1" x14ac:dyDescent="0.25">
      <c r="B17" s="51"/>
      <c r="C17" s="52"/>
      <c r="E17" s="51" t="s">
        <v>32</v>
      </c>
      <c r="F17" s="53">
        <v>990.84</v>
      </c>
      <c r="G17" s="53"/>
      <c r="H17" s="54"/>
      <c r="I17" s="44"/>
      <c r="J17" s="51"/>
      <c r="K17" s="53"/>
      <c r="L17" s="53"/>
      <c r="M17" s="54"/>
      <c r="N17" s="44"/>
      <c r="O17" s="51"/>
      <c r="P17" s="53"/>
      <c r="Q17" s="53"/>
      <c r="R17" s="54"/>
      <c r="S17" s="44"/>
      <c r="T17" s="51"/>
      <c r="U17" s="53"/>
      <c r="V17" s="53"/>
      <c r="W17" s="54"/>
      <c r="X17" s="44"/>
    </row>
    <row r="18" spans="2:24" s="35" customFormat="1" x14ac:dyDescent="0.25">
      <c r="B18" s="51"/>
      <c r="C18" s="52"/>
      <c r="E18" s="51" t="s">
        <v>33</v>
      </c>
      <c r="F18" s="53">
        <v>990.84</v>
      </c>
      <c r="G18" s="53"/>
      <c r="H18" s="54"/>
      <c r="I18" s="44"/>
      <c r="J18" s="51"/>
      <c r="K18" s="53"/>
      <c r="L18" s="53"/>
      <c r="M18" s="54"/>
      <c r="N18" s="44"/>
      <c r="O18" s="51"/>
      <c r="P18" s="53"/>
      <c r="Q18" s="53"/>
      <c r="R18" s="54"/>
      <c r="S18" s="44"/>
      <c r="T18" s="51"/>
      <c r="U18" s="53"/>
      <c r="V18" s="53"/>
      <c r="W18" s="54"/>
      <c r="X18" s="44"/>
    </row>
    <row r="19" spans="2:24" s="35" customFormat="1" x14ac:dyDescent="0.25">
      <c r="B19" s="51"/>
      <c r="C19" s="52"/>
      <c r="E19" s="51" t="s">
        <v>34</v>
      </c>
      <c r="F19" s="53">
        <v>990.84</v>
      </c>
      <c r="G19" s="53"/>
      <c r="H19" s="54"/>
      <c r="I19" s="44"/>
      <c r="J19" s="51"/>
      <c r="K19" s="53"/>
      <c r="L19" s="53"/>
      <c r="M19" s="54"/>
      <c r="N19" s="44"/>
      <c r="O19" s="51"/>
      <c r="P19" s="53"/>
      <c r="Q19" s="53"/>
      <c r="R19" s="54"/>
      <c r="S19" s="44"/>
      <c r="T19" s="51"/>
      <c r="U19" s="53"/>
      <c r="V19" s="53"/>
      <c r="W19" s="54"/>
      <c r="X19" s="44"/>
    </row>
    <row r="20" spans="2:24" s="35" customFormat="1" x14ac:dyDescent="0.25">
      <c r="B20" s="51"/>
      <c r="C20" s="52"/>
      <c r="E20" s="51" t="s">
        <v>35</v>
      </c>
      <c r="F20" s="53">
        <v>990.84</v>
      </c>
      <c r="G20" s="53"/>
      <c r="H20" s="54"/>
      <c r="I20" s="44"/>
      <c r="J20" s="51"/>
      <c r="K20" s="53"/>
      <c r="L20" s="53"/>
      <c r="M20" s="54"/>
      <c r="N20" s="44"/>
      <c r="O20" s="51"/>
      <c r="P20" s="53"/>
      <c r="Q20" s="53"/>
      <c r="R20" s="54"/>
      <c r="S20" s="44"/>
      <c r="T20" s="51"/>
      <c r="U20" s="53"/>
      <c r="V20" s="53"/>
      <c r="W20" s="54"/>
      <c r="X20" s="44"/>
    </row>
    <row r="21" spans="2:24" s="35" customFormat="1" x14ac:dyDescent="0.25">
      <c r="B21" s="51"/>
      <c r="C21" s="52"/>
      <c r="E21" s="51" t="s">
        <v>36</v>
      </c>
      <c r="F21" s="53">
        <v>990.84</v>
      </c>
      <c r="G21" s="53"/>
      <c r="H21" s="54"/>
      <c r="I21" s="44"/>
      <c r="J21" s="51"/>
      <c r="K21" s="53"/>
      <c r="L21" s="53"/>
      <c r="M21" s="54"/>
      <c r="N21" s="44"/>
      <c r="O21" s="51"/>
      <c r="P21" s="53"/>
      <c r="Q21" s="53"/>
      <c r="R21" s="54"/>
      <c r="S21" s="44"/>
      <c r="T21" s="51"/>
      <c r="U21" s="53"/>
      <c r="V21" s="53"/>
      <c r="W21" s="54"/>
      <c r="X21" s="44"/>
    </row>
    <row r="22" spans="2:24" s="35" customFormat="1" x14ac:dyDescent="0.25">
      <c r="B22" s="51"/>
      <c r="C22" s="52"/>
      <c r="E22" s="51" t="s">
        <v>37</v>
      </c>
      <c r="F22" s="53">
        <v>990.84</v>
      </c>
      <c r="G22" s="53"/>
      <c r="H22" s="54"/>
      <c r="I22" s="44"/>
      <c r="J22" s="51"/>
      <c r="K22" s="53"/>
      <c r="L22" s="53"/>
      <c r="M22" s="54"/>
      <c r="N22" s="44"/>
      <c r="O22" s="51"/>
      <c r="P22" s="53"/>
      <c r="Q22" s="53"/>
      <c r="R22" s="54"/>
      <c r="S22" s="44"/>
      <c r="T22" s="51"/>
      <c r="U22" s="53"/>
      <c r="V22" s="53"/>
      <c r="W22" s="54"/>
      <c r="X22" s="44"/>
    </row>
    <row r="23" spans="2:24" s="35" customFormat="1" x14ac:dyDescent="0.25">
      <c r="B23" s="51"/>
      <c r="C23" s="52"/>
      <c r="E23" s="51" t="s">
        <v>38</v>
      </c>
      <c r="F23" s="53">
        <v>990.84</v>
      </c>
      <c r="G23" s="53"/>
      <c r="H23" s="54"/>
      <c r="I23" s="44"/>
      <c r="J23" s="51"/>
      <c r="K23" s="53"/>
      <c r="L23" s="53"/>
      <c r="M23" s="54"/>
      <c r="N23" s="44"/>
      <c r="O23" s="51"/>
      <c r="P23" s="53"/>
      <c r="Q23" s="53"/>
      <c r="R23" s="54"/>
      <c r="S23" s="44"/>
      <c r="T23" s="51"/>
      <c r="U23" s="53"/>
      <c r="V23" s="53"/>
      <c r="W23" s="54"/>
      <c r="X23" s="44"/>
    </row>
    <row r="24" spans="2:24" x14ac:dyDescent="0.25">
      <c r="E24" s="51" t="s">
        <v>39</v>
      </c>
      <c r="F24" s="53">
        <v>990.84</v>
      </c>
      <c r="G24" s="53">
        <f>SUM(F13:F24)</f>
        <v>11890.12</v>
      </c>
      <c r="J24" s="51"/>
      <c r="K24" s="53"/>
      <c r="L24" s="53">
        <f>SUM(L12:L23)</f>
        <v>11890.12</v>
      </c>
      <c r="N24" s="34"/>
      <c r="O24" s="51"/>
      <c r="P24" s="53"/>
      <c r="Q24" s="53">
        <f>SUM(Q12:Q23)</f>
        <v>14092.17</v>
      </c>
      <c r="S24" s="34"/>
      <c r="T24" s="51"/>
      <c r="U24" s="53"/>
      <c r="V24" s="53">
        <f>SUM(V12:V23)</f>
        <v>4227.66</v>
      </c>
      <c r="X24" s="34"/>
    </row>
  </sheetData>
  <mergeCells count="25">
    <mergeCell ref="T5:W5"/>
    <mergeCell ref="X5:X8"/>
    <mergeCell ref="T6:W6"/>
    <mergeCell ref="T7:W7"/>
    <mergeCell ref="T10:U10"/>
    <mergeCell ref="J5:M5"/>
    <mergeCell ref="N5:N8"/>
    <mergeCell ref="J6:M6"/>
    <mergeCell ref="J7:M7"/>
    <mergeCell ref="J10:K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O5:R5"/>
    <mergeCell ref="S5:S8"/>
    <mergeCell ref="O6:R6"/>
    <mergeCell ref="O7:R7"/>
    <mergeCell ref="O10:P10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2022-09-05T13:32:56Z</dcterms:modified>
</cp:coreProperties>
</file>