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sabelahoffmann/Downloads/"/>
    </mc:Choice>
  </mc:AlternateContent>
  <xr:revisionPtr revIDLastSave="0" documentId="13_ncr:1_{D7707F04-5EF6-E845-9604-86867FC57C57}" xr6:coauthVersionLast="47" xr6:coauthVersionMax="47" xr10:uidLastSave="{00000000-0000-0000-0000-000000000000}"/>
  <bookViews>
    <workbookView xWindow="0" yWindow="500" windowWidth="16920" windowHeight="1258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4" l="1"/>
  <c r="P7" i="4" s="1"/>
  <c r="F22" i="1"/>
  <c r="F21" i="1"/>
  <c r="E21" i="1" s="1"/>
  <c r="F20" i="1"/>
  <c r="E20" i="1"/>
  <c r="D23" i="1"/>
  <c r="E22" i="1"/>
  <c r="G23" i="1"/>
  <c r="K22" i="4"/>
  <c r="K7" i="4"/>
  <c r="P22" i="4" l="1"/>
  <c r="O22" i="4"/>
  <c r="Q7" i="4" s="1"/>
  <c r="F23" i="1"/>
  <c r="L22" i="4"/>
  <c r="G12" i="4"/>
  <c r="G13" i="4"/>
  <c r="G14" i="4"/>
  <c r="G15" i="4"/>
  <c r="G16" i="4"/>
  <c r="G17" i="4"/>
  <c r="G18" i="4"/>
  <c r="G19" i="4"/>
  <c r="G20" i="4"/>
  <c r="G21" i="4"/>
  <c r="G10" i="4"/>
  <c r="E7" i="4"/>
  <c r="G7" i="4" s="1"/>
  <c r="F11" i="4" s="1"/>
  <c r="G11" i="4" s="1"/>
  <c r="C7" i="4"/>
  <c r="G14" i="1"/>
  <c r="G13" i="1"/>
  <c r="G12" i="1"/>
  <c r="D15" i="1"/>
  <c r="E14" i="1"/>
  <c r="E13" i="1"/>
  <c r="E12" i="1"/>
  <c r="F5" i="2"/>
  <c r="E4" i="1"/>
  <c r="F6" i="1"/>
  <c r="E6" i="1" s="1"/>
  <c r="F5" i="1"/>
  <c r="E5" i="1" s="1"/>
  <c r="F4" i="1"/>
  <c r="G15" i="1" l="1"/>
  <c r="G22" i="4"/>
  <c r="F15" i="1"/>
  <c r="B3" i="4"/>
  <c r="E26" i="4" l="1"/>
  <c r="B4" i="4" l="1"/>
  <c r="F22" i="4" l="1"/>
  <c r="H7" i="4" l="1"/>
  <c r="I7" i="4" s="1"/>
  <c r="M7" i="4" s="1"/>
  <c r="H20" i="2"/>
  <c r="G20" i="2"/>
  <c r="E20" i="2"/>
  <c r="F20" i="2"/>
  <c r="D7" i="1" l="1"/>
  <c r="G7" i="1" l="1"/>
  <c r="F7" i="1"/>
</calcChain>
</file>

<file path=xl/sharedStrings.xml><?xml version="1.0" encoding="utf-8"?>
<sst xmlns="http://schemas.openxmlformats.org/spreadsheetml/2006/main" count="109" uniqueCount="66">
  <si>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</si>
  <si>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</si>
  <si>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</si>
  <si>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</si>
  <si>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</si>
  <si>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</si>
  <si>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</si>
  <si>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</si>
  <si>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</si>
  <si>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</si>
  <si>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</si>
  <si>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</si>
  <si>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</si>
  <si>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</si>
  <si>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</si>
  <si>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</si>
  <si>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</si>
  <si>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</si>
  <si>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</si>
  <si>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</si>
  <si>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</si>
  <si>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</si>
  <si>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</si>
  <si>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</si>
  <si>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</si>
  <si>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</si>
  <si>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Valor Anual</t>
  </si>
  <si>
    <t>Diferença Mensal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</si>
  <si>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</si>
  <si>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</si>
  <si>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</si>
  <si>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</si>
  <si>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</si>
  <si>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</si>
  <si>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</si>
  <si>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</si>
  <si>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</si>
  <si>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</si>
  <si>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</si>
  <si>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</si>
  <si>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</si>
  <si>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</si>
  <si>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</si>
  <si>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Faxineiro</t>
  </si>
  <si>
    <t>Jardineiro</t>
  </si>
  <si>
    <t>Oficial de Manutenção Predial</t>
  </si>
  <si>
    <t>CONTRATO 16/2020/RER/CLR</t>
  </si>
  <si>
    <t>Contrato 16/2020/RER/CLR</t>
  </si>
  <si>
    <t>23208.003664/2020-51</t>
  </si>
  <si>
    <t>Apostilamento 01/2021 - 18/05/2021</t>
  </si>
  <si>
    <t>Repactuação</t>
  </si>
  <si>
    <t>-</t>
  </si>
  <si>
    <t>23809.000226/2021-43</t>
  </si>
  <si>
    <t>APOSTILAMENTO 01/2021 - 18/05/2021</t>
  </si>
  <si>
    <t>A partir de 01/02/2021</t>
  </si>
  <si>
    <t>07/12/2020 a 06/12/2021</t>
  </si>
  <si>
    <t>Aditivo 01/2021</t>
  </si>
  <si>
    <t>07/12/2021 a 06/12/2022</t>
  </si>
  <si>
    <t>Aditivo 01/2021 - 13/10/2021</t>
  </si>
  <si>
    <t>Prorrogação</t>
  </si>
  <si>
    <t>23809.000512/2021-17</t>
  </si>
  <si>
    <t xml:space="preserve">Apostilamento 01/2022 </t>
  </si>
  <si>
    <t>23809.000567/2022-08</t>
  </si>
  <si>
    <t>APOSTILAMENTO 02/2022</t>
  </si>
  <si>
    <t>A partir de 01/01/2022</t>
  </si>
  <si>
    <t>Apostilamento 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</si>
</sst>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44" fontId="4" fillId="0" borderId="0" xfId="1" applyFont="1" applyBorder="1"/>
    <xf numFmtId="165" fontId="4" fillId="0" borderId="0" xfId="0" applyNumberFormat="1" applyFont="1"/>
    <xf numFmtId="44" fontId="4" fillId="0" borderId="0" xfId="0" applyNumberFormat="1" applyFont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0" fontId="11" fillId="7" borderId="1" xfId="0" applyFont="1" applyFill="1" applyBorder="1" applyAlignment="1">
      <alignment horizontal="center"/>
    </xf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/>
    <xf numFmtId="44" fontId="0" fillId="0" borderId="0" xfId="0" applyNumberFormat="1"/>
    <xf numFmtId="0" fontId="2" fillId="0" borderId="0" xfId="0" applyFont="1"/>
    <xf numFmtId="164" fontId="0" fillId="0" borderId="1" xfId="0" applyNumberForma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2" fillId="0" borderId="4" xfId="0" applyFont="1" applyBorder="1" applyAlignment="1">
      <alignment horizontal="center" vertical="center" wrapText="1"/>
    </xf>
    <xf numFmtId="0" fontId="0" fillId="0" borderId="5" xfId="0" applyBorder="1"/>
    <xf numFmtId="44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4" fontId="0" fillId="0" borderId="6" xfId="1" applyFont="1" applyBorder="1"/>
    <xf numFmtId="164" fontId="0" fillId="4" borderId="4" xfId="0" applyNumberFormat="1" applyFill="1" applyBorder="1"/>
    <xf numFmtId="44" fontId="0" fillId="0" borderId="5" xfId="0" applyNumberFormat="1" applyBorder="1"/>
    <xf numFmtId="44" fontId="2" fillId="0" borderId="6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 wrapText="1"/>
    </xf>
    <xf numFmtId="164" fontId="0" fillId="0" borderId="5" xfId="0" applyNumberFormat="1" applyBorder="1"/>
    <xf numFmtId="14" fontId="0" fillId="0" borderId="5" xfId="0" applyNumberFormat="1" applyBorder="1"/>
    <xf numFmtId="0" fontId="0" fillId="0" borderId="8" xfId="0" applyBorder="1"/>
    <xf numFmtId="166" fontId="0" fillId="0" borderId="9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0" fillId="0" borderId="8" xfId="0" applyBorder="1" applyAlignment="1">
      <alignment horizontal="center" vertical="center"/>
    </xf>
    <xf numFmtId="44" fontId="0" fillId="5" borderId="11" xfId="1" applyFont="1" applyFill="1" applyBorder="1"/>
    <xf numFmtId="44" fontId="0" fillId="0" borderId="12" xfId="0" applyNumberFormat="1" applyBorder="1"/>
    <xf numFmtId="44" fontId="0" fillId="0" borderId="12" xfId="1" applyFont="1" applyFill="1" applyBorder="1"/>
    <xf numFmtId="0" fontId="14" fillId="0" borderId="0" xfId="0" applyFont="1" applyAlignment="1">
      <alignment horizontal="right" vertical="center"/>
    </xf>
    <xf numFmtId="44" fontId="14" fillId="0" borderId="0" xfId="1" applyFont="1" applyBorder="1" applyAlignment="1">
      <alignment horizontal="right" vertical="center"/>
    </xf>
    <xf numFmtId="164" fontId="15" fillId="7" borderId="0" xfId="0" applyNumberFormat="1" applyFont="1" applyFill="1" applyAlignment="1">
      <alignment horizontal="right" vertical="center"/>
    </xf>
    <xf numFmtId="16" fontId="0" fillId="0" borderId="0" xfId="0" applyNumberFormat="1"/>
    <xf numFmtId="0" fontId="16" fillId="0" borderId="0" xfId="0" applyFont="1" applyAlignment="1">
      <alignment horizontal="justify" vertical="center" readingOrder="1"/>
    </xf>
    <xf numFmtId="4" fontId="0" fillId="0" borderId="0" xfId="0" applyNumberFormat="1"/>
    <xf numFmtId="0" fontId="4" fillId="0" borderId="1" xfId="0" applyFont="1" applyBorder="1" applyAlignment="1">
      <alignment horizontal="center" vertical="center"/>
    </xf>
    <xf numFmtId="1" fontId="2" fillId="0" borderId="7" xfId="1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44" fontId="2" fillId="5" borderId="1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1" fillId="7" borderId="6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showGridLines="0" topLeftCell="C1" workbookViewId="0">
      <selection activeCell="H4" sqref="H4"/>
    </sheetView>
  </sheetViews>
  <sheetFormatPr baseColWidth="10" defaultColWidth="9.1640625" defaultRowHeight="15" x14ac:dyDescent="0.2"/>
  <cols>
    <col min="1" max="1" width="4.5" style="1" customWidth="1"/>
    <col min="2" max="2" width="35.6640625" style="1" bestFit="1" customWidth="1"/>
    <col min="3" max="3" width="40.33203125" style="1" bestFit="1" customWidth="1"/>
    <col min="4" max="4" width="24.5" style="1" bestFit="1" customWidth="1"/>
    <col min="5" max="5" width="21" style="1" customWidth="1"/>
    <col min="6" max="6" width="20.5" style="1" customWidth="1"/>
    <col min="7" max="7" width="14.33203125" style="3" bestFit="1" customWidth="1"/>
    <col min="8" max="8" width="14.1640625" style="4" bestFit="1" customWidth="1"/>
    <col min="9" max="9" width="20.5" style="1" bestFit="1" customWidth="1"/>
    <col min="10" max="10" width="17" style="1" bestFit="1" customWidth="1"/>
    <col min="11" max="11" width="13.6640625" style="1" bestFit="1" customWidth="1"/>
    <col min="12" max="12" width="9.1640625" style="1"/>
    <col min="13" max="13" width="17" style="1" bestFit="1" customWidth="1"/>
    <col min="14" max="16384" width="9.1640625" style="1"/>
  </cols>
  <sheetData>
    <row r="1" spans="2:11" ht="19" x14ac:dyDescent="0.25">
      <c r="C1" s="2" t="s">
        <v>2</v>
      </c>
    </row>
    <row r="3" spans="2:11" ht="16" x14ac:dyDescent="0.2">
      <c r="B3" s="37" t="s">
        <v>47</v>
      </c>
      <c r="C3" s="34" t="s">
        <v>3</v>
      </c>
      <c r="D3" s="34" t="s">
        <v>4</v>
      </c>
      <c r="E3" s="34" t="s">
        <v>5</v>
      </c>
      <c r="F3" s="34" t="s">
        <v>6</v>
      </c>
      <c r="G3" s="35" t="s">
        <v>7</v>
      </c>
      <c r="H3" s="36" t="s">
        <v>8</v>
      </c>
      <c r="I3" s="34" t="s">
        <v>16</v>
      </c>
      <c r="J3" s="82"/>
      <c r="K3" s="82"/>
    </row>
    <row r="4" spans="2:11" x14ac:dyDescent="0.2">
      <c r="B4" s="25" t="s">
        <v>9</v>
      </c>
      <c r="C4" s="22"/>
      <c r="D4" s="26" t="s">
        <v>55</v>
      </c>
      <c r="E4" s="22">
        <v>212392.68</v>
      </c>
      <c r="F4" s="78">
        <v>17699.39</v>
      </c>
      <c r="G4" s="23"/>
      <c r="H4" s="24"/>
      <c r="I4" s="26" t="s">
        <v>48</v>
      </c>
      <c r="J4" s="5"/>
    </row>
    <row r="5" spans="2:11" x14ac:dyDescent="0.2">
      <c r="B5" s="25" t="s">
        <v>49</v>
      </c>
      <c r="C5" s="22" t="s">
        <v>50</v>
      </c>
      <c r="D5" s="79" t="s">
        <v>51</v>
      </c>
      <c r="E5" s="22">
        <v>7199.52</v>
      </c>
      <c r="F5" s="22">
        <f>E5/12</f>
        <v>599.96</v>
      </c>
      <c r="G5" s="23"/>
      <c r="H5" s="24"/>
      <c r="I5" s="21" t="s">
        <v>52</v>
      </c>
      <c r="J5" s="5"/>
    </row>
    <row r="6" spans="2:11" ht="14.5" customHeight="1" x14ac:dyDescent="0.2">
      <c r="B6" s="25" t="s">
        <v>58</v>
      </c>
      <c r="C6" s="22" t="s">
        <v>59</v>
      </c>
      <c r="D6" s="21" t="s">
        <v>57</v>
      </c>
      <c r="E6" s="22"/>
      <c r="F6" s="22"/>
      <c r="G6" s="23"/>
      <c r="H6" s="24"/>
      <c r="I6" s="21" t="s">
        <v>60</v>
      </c>
      <c r="J6" s="5"/>
    </row>
    <row r="7" spans="2:11" x14ac:dyDescent="0.2">
      <c r="B7" s="25" t="s">
        <v>61</v>
      </c>
      <c r="C7" s="22" t="s">
        <v>50</v>
      </c>
      <c r="D7" s="26"/>
      <c r="E7" s="22">
        <v>236728.2</v>
      </c>
      <c r="F7" s="22">
        <v>19727.349999999999</v>
      </c>
      <c r="G7" s="23"/>
      <c r="H7" s="24"/>
      <c r="I7" s="26" t="s">
        <v>62</v>
      </c>
      <c r="J7" s="5"/>
    </row>
    <row r="8" spans="2:11" x14ac:dyDescent="0.2">
      <c r="B8" s="25"/>
      <c r="C8" s="22"/>
      <c r="D8" s="26"/>
      <c r="E8" s="22"/>
      <c r="F8" s="22"/>
      <c r="G8" s="23"/>
      <c r="H8" s="24"/>
      <c r="I8" s="27"/>
      <c r="J8" s="5"/>
    </row>
    <row r="9" spans="2:11" x14ac:dyDescent="0.2">
      <c r="B9" s="25"/>
      <c r="C9" s="22"/>
      <c r="D9" s="26"/>
      <c r="E9" s="22"/>
      <c r="F9" s="22"/>
      <c r="G9" s="23"/>
      <c r="H9" s="24"/>
      <c r="I9" s="26"/>
      <c r="J9" s="5"/>
    </row>
    <row r="10" spans="2:11" x14ac:dyDescent="0.2">
      <c r="B10" s="25"/>
      <c r="C10" s="22"/>
      <c r="D10" s="21"/>
      <c r="E10" s="22"/>
      <c r="F10" s="22"/>
      <c r="G10" s="23"/>
      <c r="H10" s="24"/>
      <c r="I10" s="21"/>
      <c r="J10" s="5"/>
    </row>
    <row r="11" spans="2:11" x14ac:dyDescent="0.2">
      <c r="B11" s="25"/>
      <c r="C11" s="22"/>
      <c r="D11" s="21"/>
      <c r="E11" s="22"/>
      <c r="F11" s="22"/>
      <c r="G11" s="23"/>
      <c r="H11" s="24"/>
      <c r="I11" s="21"/>
      <c r="J11" s="5"/>
    </row>
    <row r="12" spans="2:11" x14ac:dyDescent="0.2">
      <c r="B12" s="25"/>
      <c r="C12" s="22"/>
      <c r="D12" s="21"/>
      <c r="E12" s="22"/>
      <c r="F12" s="22"/>
      <c r="G12" s="23"/>
      <c r="H12" s="24"/>
      <c r="I12" s="21"/>
      <c r="J12" s="5"/>
      <c r="K12" s="6"/>
    </row>
    <row r="13" spans="2:11" x14ac:dyDescent="0.2">
      <c r="B13" s="25"/>
      <c r="C13" s="22"/>
      <c r="D13" s="21"/>
      <c r="E13" s="22"/>
      <c r="F13" s="22"/>
      <c r="G13" s="23"/>
      <c r="H13" s="24"/>
      <c r="I13" s="21"/>
      <c r="J13" s="5"/>
      <c r="K13" s="6"/>
    </row>
    <row r="14" spans="2:11" x14ac:dyDescent="0.2">
      <c r="B14" s="25"/>
      <c r="C14" s="22"/>
      <c r="D14" s="21"/>
      <c r="E14" s="22"/>
      <c r="F14" s="22"/>
      <c r="G14" s="23"/>
      <c r="H14" s="24"/>
      <c r="I14" s="21"/>
      <c r="J14" s="5"/>
      <c r="K14" s="6"/>
    </row>
    <row r="15" spans="2:11" x14ac:dyDescent="0.2">
      <c r="B15" s="25"/>
      <c r="C15" s="22"/>
      <c r="D15" s="21"/>
      <c r="E15" s="22"/>
      <c r="F15" s="22"/>
      <c r="G15" s="23"/>
      <c r="H15" s="24"/>
      <c r="I15" s="21"/>
      <c r="J15" s="5"/>
      <c r="K15" s="6"/>
    </row>
    <row r="16" spans="2:11" x14ac:dyDescent="0.2">
      <c r="B16" s="25"/>
      <c r="C16" s="22"/>
      <c r="D16" s="21"/>
      <c r="E16" s="22"/>
      <c r="F16" s="22"/>
      <c r="G16" s="23"/>
      <c r="H16" s="24"/>
      <c r="I16" s="21"/>
      <c r="J16" s="5"/>
      <c r="K16" s="6"/>
    </row>
    <row r="17" spans="2:11" x14ac:dyDescent="0.2">
      <c r="B17" s="25"/>
      <c r="C17" s="22"/>
      <c r="D17" s="21"/>
      <c r="E17" s="22"/>
      <c r="F17" s="22"/>
      <c r="G17" s="23"/>
      <c r="H17" s="24"/>
      <c r="I17" s="21"/>
      <c r="J17" s="5"/>
      <c r="K17" s="6"/>
    </row>
    <row r="18" spans="2:11" x14ac:dyDescent="0.2">
      <c r="B18" s="25"/>
      <c r="C18" s="22"/>
      <c r="D18" s="21"/>
      <c r="E18" s="22"/>
      <c r="F18" s="22"/>
      <c r="G18" s="23"/>
      <c r="H18" s="24"/>
      <c r="I18" s="21"/>
      <c r="J18" s="5"/>
      <c r="K18" s="6"/>
    </row>
    <row r="19" spans="2:11" x14ac:dyDescent="0.2">
      <c r="B19" s="19"/>
      <c r="C19" s="20"/>
      <c r="D19" s="21"/>
      <c r="E19" s="22"/>
      <c r="F19" s="22"/>
      <c r="G19" s="23"/>
      <c r="H19" s="24"/>
      <c r="I19" s="21"/>
      <c r="J19" s="5"/>
      <c r="K19" s="6"/>
    </row>
    <row r="20" spans="2:11" x14ac:dyDescent="0.2">
      <c r="B20" s="28" t="s">
        <v>10</v>
      </c>
      <c r="C20" s="29"/>
      <c r="D20" s="30"/>
      <c r="E20" s="29">
        <f>SUM(E4:E19)</f>
        <v>456320.4</v>
      </c>
      <c r="F20" s="29">
        <f>SUM(F4:F19)</f>
        <v>38026.699999999997</v>
      </c>
      <c r="G20" s="31">
        <f>SUM(G4:G19)</f>
        <v>0</v>
      </c>
      <c r="H20" s="32">
        <f>SUM(H4:H19)</f>
        <v>0</v>
      </c>
      <c r="I20" s="30"/>
      <c r="J20" s="7"/>
    </row>
    <row r="21" spans="2:11" x14ac:dyDescent="0.2">
      <c r="C21" s="8"/>
      <c r="E21" s="8"/>
      <c r="F21" s="8"/>
      <c r="G21" s="9"/>
      <c r="H21" s="10"/>
    </row>
    <row r="22" spans="2:11" x14ac:dyDescent="0.2">
      <c r="E22" s="8"/>
      <c r="F22" s="11"/>
      <c r="G22" s="18"/>
    </row>
    <row r="23" spans="2:11" x14ac:dyDescent="0.2">
      <c r="E23" s="17"/>
      <c r="G23" s="18"/>
      <c r="J23" s="11"/>
    </row>
    <row r="24" spans="2:11" x14ac:dyDescent="0.2">
      <c r="G24" s="18"/>
    </row>
    <row r="25" spans="2:11" x14ac:dyDescent="0.2">
      <c r="E25" s="11"/>
      <c r="G25" s="18"/>
    </row>
    <row r="26" spans="2:11" x14ac:dyDescent="0.2">
      <c r="G26" s="18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3"/>
  <sheetViews>
    <sheetView showGridLines="0" zoomScale="90" zoomScaleNormal="90" workbookViewId="0">
      <selection activeCell="E22" sqref="E22"/>
    </sheetView>
  </sheetViews>
  <sheetFormatPr baseColWidth="10" defaultColWidth="8.83203125" defaultRowHeight="15" x14ac:dyDescent="0.2"/>
  <cols>
    <col min="2" max="2" width="5.33203125" bestFit="1" customWidth="1"/>
    <col min="3" max="3" width="38.33203125" bestFit="1" customWidth="1"/>
    <col min="4" max="8" width="15.83203125" customWidth="1"/>
    <col min="9" max="9" width="16.83203125" bestFit="1" customWidth="1"/>
    <col min="10" max="10" width="9.5" bestFit="1" customWidth="1"/>
    <col min="11" max="11" width="15.33203125" bestFit="1" customWidth="1"/>
  </cols>
  <sheetData>
    <row r="1" spans="2:7" ht="16" thickBot="1" x14ac:dyDescent="0.25"/>
    <row r="2" spans="2:7" ht="16" thickBot="1" x14ac:dyDescent="0.25">
      <c r="B2" s="83" t="s">
        <v>46</v>
      </c>
      <c r="C2" s="83"/>
      <c r="D2" s="83"/>
      <c r="E2" s="83"/>
      <c r="F2" s="83"/>
      <c r="G2" s="83"/>
    </row>
    <row r="3" spans="2:7" ht="33" thickBot="1" x14ac:dyDescent="0.25">
      <c r="B3" s="15" t="s">
        <v>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</row>
    <row r="4" spans="2:7" ht="16" thickBot="1" x14ac:dyDescent="0.25">
      <c r="B4" s="12">
        <v>1</v>
      </c>
      <c r="C4" s="13" t="s">
        <v>43</v>
      </c>
      <c r="D4" s="13">
        <v>2</v>
      </c>
      <c r="E4" s="14">
        <f>F4/2</f>
        <v>4012.3449999999998</v>
      </c>
      <c r="F4" s="14">
        <f>G4/12</f>
        <v>8024.69</v>
      </c>
      <c r="G4" s="14">
        <v>96296.28</v>
      </c>
    </row>
    <row r="5" spans="2:7" ht="16" thickBot="1" x14ac:dyDescent="0.25">
      <c r="B5" s="12">
        <v>2</v>
      </c>
      <c r="C5" s="13" t="s">
        <v>44</v>
      </c>
      <c r="D5" s="13">
        <v>1</v>
      </c>
      <c r="E5" s="14">
        <f>F5/1</f>
        <v>3430.34</v>
      </c>
      <c r="F5" s="14">
        <f>G5/12</f>
        <v>3430.34</v>
      </c>
      <c r="G5" s="14">
        <v>41164.080000000002</v>
      </c>
    </row>
    <row r="6" spans="2:7" ht="16" thickBot="1" x14ac:dyDescent="0.25">
      <c r="B6" s="12">
        <v>3</v>
      </c>
      <c r="C6" s="13" t="s">
        <v>45</v>
      </c>
      <c r="D6" s="13">
        <v>2</v>
      </c>
      <c r="E6" s="14">
        <f>F6/2</f>
        <v>3122.1800000000003</v>
      </c>
      <c r="F6" s="14">
        <f>G6/12</f>
        <v>6244.3600000000006</v>
      </c>
      <c r="G6" s="14">
        <v>74932.320000000007</v>
      </c>
    </row>
    <row r="7" spans="2:7" ht="16" thickBot="1" x14ac:dyDescent="0.25">
      <c r="B7" s="84" t="s">
        <v>1</v>
      </c>
      <c r="C7" s="84"/>
      <c r="D7" s="13">
        <f>SUM(D4:D6)</f>
        <v>5</v>
      </c>
      <c r="E7" s="14"/>
      <c r="F7" s="14">
        <f>SUM(F4:F6)</f>
        <v>17699.39</v>
      </c>
      <c r="G7" s="14">
        <f>SUM(G4:G6)</f>
        <v>212392.68</v>
      </c>
    </row>
    <row r="9" spans="2:7" ht="16" thickBot="1" x14ac:dyDescent="0.25"/>
    <row r="10" spans="2:7" ht="16" thickBot="1" x14ac:dyDescent="0.25">
      <c r="B10" s="85" t="s">
        <v>53</v>
      </c>
      <c r="C10" s="85"/>
      <c r="D10" s="85"/>
      <c r="E10" s="85"/>
      <c r="F10" s="85"/>
      <c r="G10" s="85"/>
    </row>
    <row r="11" spans="2:7" ht="33" thickBot="1" x14ac:dyDescent="0.25">
      <c r="B11" s="15" t="s">
        <v>0</v>
      </c>
      <c r="C11" s="16" t="s">
        <v>11</v>
      </c>
      <c r="D11" s="16" t="s">
        <v>12</v>
      </c>
      <c r="E11" s="16" t="s">
        <v>13</v>
      </c>
      <c r="F11" s="16" t="s">
        <v>14</v>
      </c>
      <c r="G11" s="16" t="s">
        <v>15</v>
      </c>
    </row>
    <row r="12" spans="2:7" ht="16" thickBot="1" x14ac:dyDescent="0.25">
      <c r="B12" s="12">
        <v>1</v>
      </c>
      <c r="C12" s="13" t="s">
        <v>43</v>
      </c>
      <c r="D12" s="13">
        <v>2</v>
      </c>
      <c r="E12" s="14">
        <f>F12/2</f>
        <v>4138.62</v>
      </c>
      <c r="F12" s="14">
        <v>8277.24</v>
      </c>
      <c r="G12" s="14">
        <f>F12*12</f>
        <v>99326.88</v>
      </c>
    </row>
    <row r="13" spans="2:7" ht="16" thickBot="1" x14ac:dyDescent="0.25">
      <c r="B13" s="12">
        <v>2</v>
      </c>
      <c r="C13" s="13" t="s">
        <v>44</v>
      </c>
      <c r="D13" s="13">
        <v>1</v>
      </c>
      <c r="E13" s="14">
        <f>F13/1</f>
        <v>3525.47</v>
      </c>
      <c r="F13" s="14">
        <v>3525.47</v>
      </c>
      <c r="G13" s="14">
        <f>F13*12</f>
        <v>42305.64</v>
      </c>
    </row>
    <row r="14" spans="2:7" ht="16" thickBot="1" x14ac:dyDescent="0.25">
      <c r="B14" s="12">
        <v>3</v>
      </c>
      <c r="C14" s="13" t="s">
        <v>45</v>
      </c>
      <c r="D14" s="13">
        <v>2</v>
      </c>
      <c r="E14" s="14">
        <f>F14/2</f>
        <v>3248.32</v>
      </c>
      <c r="F14" s="14">
        <v>6496.64</v>
      </c>
      <c r="G14" s="14">
        <f>F14*12</f>
        <v>77959.680000000008</v>
      </c>
    </row>
    <row r="15" spans="2:7" ht="16" thickBot="1" x14ac:dyDescent="0.25">
      <c r="B15" s="84" t="s">
        <v>1</v>
      </c>
      <c r="C15" s="84"/>
      <c r="D15" s="13">
        <f>SUM(D12:D14)</f>
        <v>5</v>
      </c>
      <c r="E15" s="14"/>
      <c r="F15" s="14">
        <f>SUM(F12:F14)</f>
        <v>18299.349999999999</v>
      </c>
      <c r="G15" s="14">
        <f>SUM(G12:G14)</f>
        <v>219592.2</v>
      </c>
    </row>
    <row r="17" spans="2:7" ht="16" thickBot="1" x14ac:dyDescent="0.25"/>
    <row r="18" spans="2:7" ht="16" thickBot="1" x14ac:dyDescent="0.25">
      <c r="B18" s="85" t="s">
        <v>63</v>
      </c>
      <c r="C18" s="85"/>
      <c r="D18" s="85"/>
      <c r="E18" s="85"/>
      <c r="F18" s="85"/>
      <c r="G18" s="85"/>
    </row>
    <row r="19" spans="2:7" ht="33" thickBot="1" x14ac:dyDescent="0.25">
      <c r="B19" s="15" t="s">
        <v>0</v>
      </c>
      <c r="C19" s="16" t="s">
        <v>11</v>
      </c>
      <c r="D19" s="16" t="s">
        <v>12</v>
      </c>
      <c r="E19" s="16" t="s">
        <v>13</v>
      </c>
      <c r="F19" s="16" t="s">
        <v>14</v>
      </c>
      <c r="G19" s="16" t="s">
        <v>15</v>
      </c>
    </row>
    <row r="20" spans="2:7" ht="16" thickBot="1" x14ac:dyDescent="0.25">
      <c r="B20" s="12">
        <v>1</v>
      </c>
      <c r="C20" s="13" t="s">
        <v>43</v>
      </c>
      <c r="D20" s="13">
        <v>2</v>
      </c>
      <c r="E20" s="14">
        <f>F20/2</f>
        <v>4619.13</v>
      </c>
      <c r="F20" s="14">
        <f>G20/12</f>
        <v>9238.26</v>
      </c>
      <c r="G20" s="14">
        <v>110859.12</v>
      </c>
    </row>
    <row r="21" spans="2:7" ht="16" thickBot="1" x14ac:dyDescent="0.25">
      <c r="B21" s="12">
        <v>2</v>
      </c>
      <c r="C21" s="13" t="s">
        <v>44</v>
      </c>
      <c r="D21" s="13">
        <v>1</v>
      </c>
      <c r="E21" s="14">
        <f>F21/1</f>
        <v>3931.35</v>
      </c>
      <c r="F21" s="14">
        <f>G21/12</f>
        <v>3931.35</v>
      </c>
      <c r="G21" s="14">
        <v>47176.2</v>
      </c>
    </row>
    <row r="22" spans="2:7" ht="16" thickBot="1" x14ac:dyDescent="0.25">
      <c r="B22" s="12">
        <v>3</v>
      </c>
      <c r="C22" s="13" t="s">
        <v>45</v>
      </c>
      <c r="D22" s="13">
        <v>2</v>
      </c>
      <c r="E22" s="14">
        <f>F22/2</f>
        <v>3278.8700000000003</v>
      </c>
      <c r="F22" s="14">
        <f>G22/12</f>
        <v>6557.7400000000007</v>
      </c>
      <c r="G22" s="14">
        <v>78692.88</v>
      </c>
    </row>
    <row r="23" spans="2:7" ht="16" thickBot="1" x14ac:dyDescent="0.25">
      <c r="B23" s="84" t="s">
        <v>1</v>
      </c>
      <c r="C23" s="84"/>
      <c r="D23" s="13">
        <f>SUM(D20:D22)</f>
        <v>5</v>
      </c>
      <c r="E23" s="14"/>
      <c r="F23" s="14">
        <f>SUM(F20:F22)</f>
        <v>19727.350000000002</v>
      </c>
      <c r="G23" s="14">
        <f>SUM(G20:G22)</f>
        <v>236728.2</v>
      </c>
    </row>
  </sheetData>
  <mergeCells count="6">
    <mergeCell ref="B23:C23"/>
    <mergeCell ref="B2:G2"/>
    <mergeCell ref="B7:C7"/>
    <mergeCell ref="B10:G10"/>
    <mergeCell ref="B15:C15"/>
    <mergeCell ref="B18:G18"/>
  </mergeCells>
  <pageMargins left="0.511811024" right="0.511811024" top="0.78740157499999996" bottom="0.78740157499999996" header="0.31496062000000002" footer="0.31496062000000002"/>
  <pageSetup orientation="portrait" r:id="rId1"/>
  <ignoredErrors>
    <ignoredError sqref="E5 E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1"/>
  <sheetViews>
    <sheetView showGridLines="0" tabSelected="1" zoomScale="110" zoomScaleNormal="110" workbookViewId="0">
      <pane xSplit="1" topLeftCell="L1" activePane="topRight" state="frozen"/>
      <selection pane="topRight" activeCell="M3" sqref="M3:M6"/>
    </sheetView>
  </sheetViews>
  <sheetFormatPr baseColWidth="10" defaultColWidth="9.1640625" defaultRowHeight="15" x14ac:dyDescent="0.2"/>
  <cols>
    <col min="1" max="1" width="5.5" style="73" bestFit="1" customWidth="1"/>
    <col min="2" max="2" width="11.5" customWidth="1"/>
    <col min="3" max="3" width="13.33203125" bestFit="1" customWidth="1"/>
    <col min="4" max="4" width="14.5" bestFit="1" customWidth="1"/>
    <col min="5" max="5" width="13.33203125" bestFit="1" customWidth="1"/>
    <col min="6" max="6" width="33.83203125" bestFit="1" customWidth="1"/>
    <col min="7" max="7" width="13.83203125" bestFit="1" customWidth="1"/>
    <col min="8" max="8" width="14.6640625" bestFit="1" customWidth="1"/>
    <col min="9" max="9" width="16.83203125" style="33" bestFit="1" customWidth="1"/>
    <col min="10" max="10" width="11.5" bestFit="1" customWidth="1"/>
    <col min="11" max="11" width="13.33203125" bestFit="1" customWidth="1"/>
    <col min="12" max="12" width="14.5" bestFit="1" customWidth="1"/>
    <col min="13" max="13" width="16.83203125" bestFit="1" customWidth="1"/>
    <col min="14" max="14" width="13.33203125" bestFit="1" customWidth="1"/>
    <col min="15" max="15" width="33.83203125" bestFit="1" customWidth="1"/>
    <col min="16" max="16" width="13.83203125" bestFit="1" customWidth="1"/>
    <col min="17" max="17" width="14.6640625" bestFit="1" customWidth="1"/>
  </cols>
  <sheetData>
    <row r="1" spans="1:17" x14ac:dyDescent="0.2">
      <c r="I1"/>
    </row>
    <row r="2" spans="1:17" x14ac:dyDescent="0.2">
      <c r="I2"/>
    </row>
    <row r="3" spans="1:17" x14ac:dyDescent="0.2">
      <c r="B3" s="87" t="str">
        <f>'Resumo do Contrato'!B3</f>
        <v>Contrato 16/2020/RER/CLR</v>
      </c>
      <c r="C3" s="87"/>
      <c r="D3" s="88"/>
      <c r="E3" s="94" t="s">
        <v>49</v>
      </c>
      <c r="F3" s="95"/>
      <c r="G3" s="95"/>
      <c r="H3" s="96"/>
      <c r="I3" s="86" t="s">
        <v>19</v>
      </c>
      <c r="J3" s="87" t="s">
        <v>56</v>
      </c>
      <c r="K3" s="87"/>
      <c r="L3" s="88"/>
      <c r="M3" s="86" t="s">
        <v>19</v>
      </c>
      <c r="N3" s="94" t="s">
        <v>65</v>
      </c>
      <c r="O3" s="95"/>
      <c r="P3" s="95"/>
      <c r="Q3" s="96"/>
    </row>
    <row r="4" spans="1:17" x14ac:dyDescent="0.2">
      <c r="B4" s="89" t="str">
        <f>'Resumo do Contrato'!D4</f>
        <v>07/12/2020 a 06/12/2021</v>
      </c>
      <c r="C4" s="89"/>
      <c r="D4" s="90"/>
      <c r="E4" s="94" t="s">
        <v>54</v>
      </c>
      <c r="F4" s="95"/>
      <c r="G4" s="95"/>
      <c r="H4" s="96"/>
      <c r="I4" s="86"/>
      <c r="J4" s="89" t="s">
        <v>57</v>
      </c>
      <c r="K4" s="89"/>
      <c r="L4" s="90"/>
      <c r="M4" s="86"/>
      <c r="N4" s="94" t="s">
        <v>64</v>
      </c>
      <c r="O4" s="95"/>
      <c r="P4" s="95"/>
      <c r="Q4" s="96"/>
    </row>
    <row r="5" spans="1:17" x14ac:dyDescent="0.2">
      <c r="B5" s="87"/>
      <c r="C5" s="87"/>
      <c r="D5" s="88"/>
      <c r="E5" s="94"/>
      <c r="F5" s="95"/>
      <c r="G5" s="95"/>
      <c r="H5" s="96"/>
      <c r="I5" s="86"/>
      <c r="J5" s="87"/>
      <c r="K5" s="87"/>
      <c r="L5" s="88"/>
      <c r="M5" s="86"/>
      <c r="N5" s="94"/>
      <c r="O5" s="95"/>
      <c r="P5" s="95"/>
      <c r="Q5" s="96"/>
    </row>
    <row r="6" spans="1:17" s="40" customFormat="1" ht="33" thickBot="1" x14ac:dyDescent="0.25">
      <c r="A6" s="73"/>
      <c r="B6" s="91"/>
      <c r="C6" s="39" t="s">
        <v>22</v>
      </c>
      <c r="D6" s="54" t="s">
        <v>26</v>
      </c>
      <c r="E6" s="57" t="s">
        <v>17</v>
      </c>
      <c r="F6" s="39" t="s">
        <v>18</v>
      </c>
      <c r="G6" s="39" t="s">
        <v>27</v>
      </c>
      <c r="H6" s="58" t="s">
        <v>21</v>
      </c>
      <c r="I6" s="86"/>
      <c r="J6" s="91"/>
      <c r="K6" s="39" t="s">
        <v>22</v>
      </c>
      <c r="L6" s="54" t="s">
        <v>26</v>
      </c>
      <c r="M6" s="86"/>
      <c r="N6" s="57" t="s">
        <v>17</v>
      </c>
      <c r="O6" s="39" t="s">
        <v>18</v>
      </c>
      <c r="P6" s="39" t="s">
        <v>27</v>
      </c>
      <c r="Q6" s="58" t="s">
        <v>21</v>
      </c>
    </row>
    <row r="7" spans="1:17" ht="16" thickBot="1" x14ac:dyDescent="0.25">
      <c r="B7" s="91"/>
      <c r="C7" s="41">
        <f>D7/12</f>
        <v>17699.39</v>
      </c>
      <c r="D7" s="14">
        <v>212392.68</v>
      </c>
      <c r="E7" s="59">
        <f>F7/12</f>
        <v>18299.350000000002</v>
      </c>
      <c r="F7" s="42">
        <v>219592.2</v>
      </c>
      <c r="G7" s="42">
        <f>E7-C7</f>
        <v>599.96000000000276</v>
      </c>
      <c r="H7" s="60">
        <f>F22</f>
        <v>6119.5920000000278</v>
      </c>
      <c r="I7" s="70">
        <f>H7+D7</f>
        <v>218512.27200000003</v>
      </c>
      <c r="J7" s="91"/>
      <c r="K7" s="41">
        <f>L7/12</f>
        <v>18299.350000000002</v>
      </c>
      <c r="L7" s="42">
        <v>219592.2</v>
      </c>
      <c r="M7" s="70">
        <f>L7+I7</f>
        <v>438104.47200000007</v>
      </c>
      <c r="N7" s="59">
        <f>O7/12</f>
        <v>19727.350000000002</v>
      </c>
      <c r="O7" s="42">
        <v>236728.2</v>
      </c>
      <c r="P7" s="42">
        <f>N7-K7</f>
        <v>1428</v>
      </c>
      <c r="Q7" s="60">
        <f>O22</f>
        <v>0</v>
      </c>
    </row>
    <row r="8" spans="1:17" x14ac:dyDescent="0.2">
      <c r="B8" s="93" t="s">
        <v>23</v>
      </c>
      <c r="C8" s="93"/>
      <c r="D8" s="55"/>
      <c r="E8" s="92" t="s">
        <v>23</v>
      </c>
      <c r="F8" s="93"/>
      <c r="G8" s="43"/>
      <c r="H8" s="61"/>
      <c r="I8" s="71"/>
      <c r="J8" s="92" t="s">
        <v>23</v>
      </c>
      <c r="K8" s="93"/>
      <c r="L8" s="43"/>
      <c r="M8" s="71"/>
      <c r="N8" s="92" t="s">
        <v>23</v>
      </c>
      <c r="O8" s="93"/>
      <c r="P8" s="43"/>
      <c r="Q8" s="61"/>
    </row>
    <row r="9" spans="1:17" s="47" customFormat="1" ht="30" customHeight="1" x14ac:dyDescent="0.2">
      <c r="A9" s="74"/>
      <c r="B9" s="44" t="s">
        <v>24</v>
      </c>
      <c r="C9" s="45" t="s">
        <v>25</v>
      </c>
      <c r="D9" s="56"/>
      <c r="E9" s="62" t="s">
        <v>24</v>
      </c>
      <c r="F9" s="46" t="s">
        <v>20</v>
      </c>
      <c r="G9" s="46" t="s">
        <v>25</v>
      </c>
      <c r="H9" s="63"/>
      <c r="I9" s="71"/>
      <c r="J9" s="62" t="s">
        <v>24</v>
      </c>
      <c r="K9" s="46" t="s">
        <v>20</v>
      </c>
      <c r="L9" s="46" t="s">
        <v>25</v>
      </c>
      <c r="M9" s="71"/>
      <c r="N9" s="62" t="s">
        <v>24</v>
      </c>
      <c r="O9" s="46" t="s">
        <v>20</v>
      </c>
      <c r="P9" s="46" t="s">
        <v>25</v>
      </c>
      <c r="Q9" s="63"/>
    </row>
    <row r="10" spans="1:17" ht="15" customHeight="1" x14ac:dyDescent="0.2">
      <c r="A10" s="75" t="s">
        <v>37</v>
      </c>
      <c r="B10" s="80">
        <v>1</v>
      </c>
      <c r="C10" s="41">
        <v>17699.39</v>
      </c>
      <c r="D10" s="55"/>
      <c r="E10" s="80">
        <v>1</v>
      </c>
      <c r="F10" s="51"/>
      <c r="G10" s="51">
        <f>F10-C10</f>
        <v>-17699.39</v>
      </c>
      <c r="H10" s="64"/>
      <c r="I10" s="71"/>
      <c r="J10" s="80">
        <v>13</v>
      </c>
      <c r="K10" s="51"/>
      <c r="L10" s="41">
        <v>18299.349999999999</v>
      </c>
      <c r="M10" s="71"/>
      <c r="N10" s="80">
        <v>1</v>
      </c>
      <c r="O10" s="51"/>
      <c r="P10" s="51">
        <v>19727.349999999999</v>
      </c>
      <c r="Q10" s="64"/>
    </row>
    <row r="11" spans="1:17" ht="15" customHeight="1" x14ac:dyDescent="0.2">
      <c r="A11" s="75" t="s">
        <v>38</v>
      </c>
      <c r="B11" s="80">
        <v>2</v>
      </c>
      <c r="C11" s="41">
        <v>17699.39</v>
      </c>
      <c r="D11" s="55"/>
      <c r="E11" s="80">
        <v>2</v>
      </c>
      <c r="F11" s="51">
        <f>G7/30*6</f>
        <v>119.99200000000054</v>
      </c>
      <c r="G11" s="51">
        <f t="shared" ref="G11:G21" si="0">F11-C11</f>
        <v>-17579.397999999997</v>
      </c>
      <c r="H11" s="65"/>
      <c r="I11" s="71"/>
      <c r="J11" s="80">
        <v>14</v>
      </c>
      <c r="K11" s="51"/>
      <c r="L11" s="41">
        <v>18299.349999999999</v>
      </c>
      <c r="M11" s="71"/>
      <c r="N11" s="80">
        <v>2</v>
      </c>
      <c r="O11" s="51"/>
      <c r="P11" s="51">
        <v>19727.349999999999</v>
      </c>
      <c r="Q11" s="65"/>
    </row>
    <row r="12" spans="1:17" ht="15" customHeight="1" x14ac:dyDescent="0.2">
      <c r="A12" s="75" t="s">
        <v>39</v>
      </c>
      <c r="B12" s="80">
        <v>3</v>
      </c>
      <c r="C12" s="41">
        <v>17699.39</v>
      </c>
      <c r="D12" s="55"/>
      <c r="E12" s="80">
        <v>3</v>
      </c>
      <c r="F12" s="42">
        <v>599.96000000000276</v>
      </c>
      <c r="G12" s="51">
        <f t="shared" si="0"/>
        <v>-17099.429999999997</v>
      </c>
      <c r="H12" s="65"/>
      <c r="I12" s="71"/>
      <c r="J12" s="80">
        <v>15</v>
      </c>
      <c r="K12" s="42"/>
      <c r="L12" s="41">
        <v>18299.349999999999</v>
      </c>
      <c r="M12" s="71"/>
      <c r="N12" s="80">
        <v>3</v>
      </c>
      <c r="O12" s="42"/>
      <c r="P12" s="51">
        <v>19727.349999999999</v>
      </c>
      <c r="Q12" s="65"/>
    </row>
    <row r="13" spans="1:17" ht="15" customHeight="1" x14ac:dyDescent="0.2">
      <c r="A13" s="75" t="s">
        <v>28</v>
      </c>
      <c r="B13" s="80">
        <v>4</v>
      </c>
      <c r="C13" s="41">
        <v>17699.39</v>
      </c>
      <c r="D13" s="55"/>
      <c r="E13" s="80">
        <v>4</v>
      </c>
      <c r="F13" s="42">
        <v>599.96000000000276</v>
      </c>
      <c r="G13" s="51">
        <f t="shared" si="0"/>
        <v>-17099.429999999997</v>
      </c>
      <c r="H13" s="64"/>
      <c r="I13" s="71"/>
      <c r="J13" s="80">
        <v>16</v>
      </c>
      <c r="K13" s="42"/>
      <c r="L13" s="41">
        <v>18299.349999999999</v>
      </c>
      <c r="M13" s="71"/>
      <c r="N13" s="80">
        <v>4</v>
      </c>
      <c r="O13" s="42"/>
      <c r="P13" s="51">
        <v>19727.349999999999</v>
      </c>
      <c r="Q13" s="64"/>
    </row>
    <row r="14" spans="1:17" ht="15" customHeight="1" x14ac:dyDescent="0.2">
      <c r="A14" s="75" t="s">
        <v>29</v>
      </c>
      <c r="B14" s="80">
        <v>5</v>
      </c>
      <c r="C14" s="41">
        <v>17699.39</v>
      </c>
      <c r="D14" s="55"/>
      <c r="E14" s="80">
        <v>5</v>
      </c>
      <c r="F14" s="42">
        <v>599.96000000000276</v>
      </c>
      <c r="G14" s="51">
        <f t="shared" si="0"/>
        <v>-17099.429999999997</v>
      </c>
      <c r="H14" s="64"/>
      <c r="I14" s="71"/>
      <c r="J14" s="80">
        <v>17</v>
      </c>
      <c r="K14" s="42"/>
      <c r="L14" s="41">
        <v>18299.349999999999</v>
      </c>
      <c r="M14" s="71"/>
      <c r="N14" s="80">
        <v>5</v>
      </c>
      <c r="O14" s="42"/>
      <c r="P14" s="51">
        <v>19727.349999999999</v>
      </c>
      <c r="Q14" s="64"/>
    </row>
    <row r="15" spans="1:17" ht="15" customHeight="1" x14ac:dyDescent="0.2">
      <c r="A15" s="75" t="s">
        <v>30</v>
      </c>
      <c r="B15" s="80">
        <v>6</v>
      </c>
      <c r="C15" s="41">
        <v>17699.39</v>
      </c>
      <c r="D15" s="55"/>
      <c r="E15" s="80">
        <v>6</v>
      </c>
      <c r="F15" s="42">
        <v>599.96000000000276</v>
      </c>
      <c r="G15" s="51">
        <f t="shared" si="0"/>
        <v>-17099.429999999997</v>
      </c>
      <c r="H15" s="64"/>
      <c r="I15" s="71"/>
      <c r="J15" s="80">
        <v>18</v>
      </c>
      <c r="K15" s="42"/>
      <c r="L15" s="41">
        <v>18299.349999999999</v>
      </c>
      <c r="M15" s="71"/>
      <c r="N15" s="80">
        <v>6</v>
      </c>
      <c r="O15" s="42"/>
      <c r="P15" s="51">
        <v>19727.349999999999</v>
      </c>
      <c r="Q15" s="64"/>
    </row>
    <row r="16" spans="1:17" ht="15" customHeight="1" x14ac:dyDescent="0.2">
      <c r="A16" s="75" t="s">
        <v>31</v>
      </c>
      <c r="B16" s="80">
        <v>7</v>
      </c>
      <c r="C16" s="41">
        <v>17699.39</v>
      </c>
      <c r="D16" s="55"/>
      <c r="E16" s="80">
        <v>7</v>
      </c>
      <c r="F16" s="42">
        <v>599.96000000000276</v>
      </c>
      <c r="G16" s="51">
        <f t="shared" si="0"/>
        <v>-17099.429999999997</v>
      </c>
      <c r="H16" s="64"/>
      <c r="I16" s="71"/>
      <c r="J16" s="80">
        <v>19</v>
      </c>
      <c r="K16" s="42"/>
      <c r="L16" s="41">
        <v>18299.349999999999</v>
      </c>
      <c r="M16" s="71"/>
      <c r="N16" s="80">
        <v>7</v>
      </c>
      <c r="O16" s="42"/>
      <c r="P16" s="51">
        <v>19727.349999999999</v>
      </c>
      <c r="Q16" s="64"/>
    </row>
    <row r="17" spans="1:17" ht="15" customHeight="1" x14ac:dyDescent="0.2">
      <c r="A17" s="75" t="s">
        <v>32</v>
      </c>
      <c r="B17" s="80">
        <v>8</v>
      </c>
      <c r="C17" s="41">
        <v>17699.39</v>
      </c>
      <c r="D17" s="55"/>
      <c r="E17" s="80">
        <v>8</v>
      </c>
      <c r="F17" s="42">
        <v>599.96000000000276</v>
      </c>
      <c r="G17" s="51">
        <f t="shared" si="0"/>
        <v>-17099.429999999997</v>
      </c>
      <c r="H17" s="64"/>
      <c r="I17" s="71"/>
      <c r="J17" s="80">
        <v>20</v>
      </c>
      <c r="K17" s="42"/>
      <c r="L17" s="41">
        <v>18299.349999999999</v>
      </c>
      <c r="M17" s="71"/>
      <c r="N17" s="80">
        <v>8</v>
      </c>
      <c r="O17" s="42"/>
      <c r="P17" s="51">
        <v>19727.349999999999</v>
      </c>
      <c r="Q17" s="64"/>
    </row>
    <row r="18" spans="1:17" ht="15" customHeight="1" x14ac:dyDescent="0.2">
      <c r="A18" s="75" t="s">
        <v>33</v>
      </c>
      <c r="B18" s="80">
        <v>9</v>
      </c>
      <c r="C18" s="41">
        <v>17699.39</v>
      </c>
      <c r="D18" s="55"/>
      <c r="E18" s="80">
        <v>9</v>
      </c>
      <c r="F18" s="42">
        <v>599.96000000000276</v>
      </c>
      <c r="G18" s="51">
        <f t="shared" si="0"/>
        <v>-17099.429999999997</v>
      </c>
      <c r="H18" s="64"/>
      <c r="I18" s="71"/>
      <c r="J18" s="80">
        <v>21</v>
      </c>
      <c r="K18" s="42"/>
      <c r="L18" s="41">
        <v>18299.349999999999</v>
      </c>
      <c r="M18" s="71"/>
      <c r="N18" s="80">
        <v>9</v>
      </c>
      <c r="O18" s="42"/>
      <c r="P18" s="51">
        <v>19727.349999999999</v>
      </c>
      <c r="Q18" s="64"/>
    </row>
    <row r="19" spans="1:17" ht="15" customHeight="1" x14ac:dyDescent="0.2">
      <c r="A19" s="75" t="s">
        <v>34</v>
      </c>
      <c r="B19" s="80">
        <v>10</v>
      </c>
      <c r="C19" s="41">
        <v>17699.39</v>
      </c>
      <c r="D19" s="55"/>
      <c r="E19" s="80">
        <v>10</v>
      </c>
      <c r="F19" s="42">
        <v>599.96000000000276</v>
      </c>
      <c r="G19" s="51">
        <f t="shared" si="0"/>
        <v>-17099.429999999997</v>
      </c>
      <c r="H19" s="64"/>
      <c r="I19" s="71"/>
      <c r="J19" s="80">
        <v>22</v>
      </c>
      <c r="K19" s="42"/>
      <c r="L19" s="41">
        <v>18299.349999999999</v>
      </c>
      <c r="M19" s="71"/>
      <c r="N19" s="80">
        <v>10</v>
      </c>
      <c r="O19" s="42"/>
      <c r="P19" s="51">
        <v>19727.349999999999</v>
      </c>
      <c r="Q19" s="64"/>
    </row>
    <row r="20" spans="1:17" ht="15" customHeight="1" x14ac:dyDescent="0.2">
      <c r="A20" s="75" t="s">
        <v>35</v>
      </c>
      <c r="B20" s="80">
        <v>11</v>
      </c>
      <c r="C20" s="41">
        <v>17699.39</v>
      </c>
      <c r="D20" s="55"/>
      <c r="E20" s="80">
        <v>11</v>
      </c>
      <c r="F20" s="42">
        <v>599.96000000000276</v>
      </c>
      <c r="G20" s="51">
        <f t="shared" si="0"/>
        <v>-17099.429999999997</v>
      </c>
      <c r="H20" s="64"/>
      <c r="I20" s="71"/>
      <c r="J20" s="80">
        <v>23</v>
      </c>
      <c r="K20" s="42"/>
      <c r="L20" s="41">
        <v>18299.349999999999</v>
      </c>
      <c r="M20" s="71"/>
      <c r="N20" s="80">
        <v>11</v>
      </c>
      <c r="O20" s="42"/>
      <c r="P20" s="51">
        <v>19727.349999999999</v>
      </c>
      <c r="Q20" s="64"/>
    </row>
    <row r="21" spans="1:17" ht="15" customHeight="1" x14ac:dyDescent="0.2">
      <c r="A21" s="75" t="s">
        <v>36</v>
      </c>
      <c r="B21" s="81">
        <v>12</v>
      </c>
      <c r="C21" s="42">
        <v>17699.39</v>
      </c>
      <c r="D21" s="55"/>
      <c r="E21" s="81">
        <v>12</v>
      </c>
      <c r="F21" s="42">
        <v>599.96000000000276</v>
      </c>
      <c r="G21" s="51">
        <f t="shared" si="0"/>
        <v>-17099.429999999997</v>
      </c>
      <c r="H21" s="64"/>
      <c r="I21" s="71"/>
      <c r="J21" s="81">
        <v>24</v>
      </c>
      <c r="K21" s="42"/>
      <c r="L21" s="41">
        <v>18299.349999999999</v>
      </c>
      <c r="M21" s="71"/>
      <c r="N21" s="81">
        <v>12</v>
      </c>
      <c r="O21" s="42"/>
      <c r="P21" s="51">
        <v>19727.349999999999</v>
      </c>
      <c r="Q21" s="64"/>
    </row>
    <row r="22" spans="1:17" x14ac:dyDescent="0.2">
      <c r="C22" s="49"/>
      <c r="D22" s="55"/>
      <c r="E22" s="66"/>
      <c r="F22" s="48">
        <f>SUM(F10:F21)</f>
        <v>6119.5920000000278</v>
      </c>
      <c r="G22" s="48">
        <f>SUM(G10:G21)</f>
        <v>-206273.08799999993</v>
      </c>
      <c r="H22" s="55"/>
      <c r="I22" s="71"/>
      <c r="J22" s="66"/>
      <c r="K22" s="48">
        <f>SUM(K10:K21)</f>
        <v>0</v>
      </c>
      <c r="L22" s="48">
        <f>SUM(L10:L21)</f>
        <v>219592.20000000004</v>
      </c>
      <c r="M22" s="71"/>
      <c r="N22" s="66"/>
      <c r="O22" s="48">
        <f>SUM(O10:O21)</f>
        <v>0</v>
      </c>
      <c r="P22" s="48">
        <f>SUM(P10:P21)</f>
        <v>236728.20000000004</v>
      </c>
      <c r="Q22" s="55"/>
    </row>
    <row r="23" spans="1:17" ht="16" thickBot="1" x14ac:dyDescent="0.25">
      <c r="D23" s="55"/>
      <c r="E23" s="66"/>
      <c r="H23" s="55"/>
      <c r="I23" s="71"/>
      <c r="M23" s="71"/>
      <c r="N23" s="66"/>
      <c r="Q23" s="55"/>
    </row>
    <row r="24" spans="1:17" ht="17" thickTop="1" thickBot="1" x14ac:dyDescent="0.25">
      <c r="D24" s="55"/>
      <c r="E24" s="67">
        <v>44233</v>
      </c>
      <c r="F24" s="52" t="s">
        <v>40</v>
      </c>
      <c r="H24" s="55"/>
      <c r="I24" s="72"/>
      <c r="M24" s="72"/>
      <c r="N24" s="67"/>
      <c r="O24" s="52"/>
      <c r="Q24" s="55"/>
    </row>
    <row r="25" spans="1:17" ht="17" thickTop="1" thickBot="1" x14ac:dyDescent="0.25">
      <c r="D25" s="55"/>
      <c r="E25" s="68">
        <v>44227</v>
      </c>
      <c r="F25" s="53" t="s">
        <v>42</v>
      </c>
      <c r="H25" s="55"/>
      <c r="I25" s="72"/>
      <c r="M25" s="72"/>
      <c r="N25" s="68"/>
      <c r="O25" s="53"/>
      <c r="Q25" s="55"/>
    </row>
    <row r="26" spans="1:17" ht="22" thickTop="1" x14ac:dyDescent="0.2">
      <c r="C26" s="77"/>
      <c r="D26" s="55"/>
      <c r="E26" s="69">
        <f>E24-E25</f>
        <v>6</v>
      </c>
      <c r="F26" s="50" t="s">
        <v>20</v>
      </c>
      <c r="H26" s="55"/>
      <c r="I26" s="72"/>
      <c r="M26" s="72"/>
      <c r="N26" s="69"/>
      <c r="O26" s="50"/>
      <c r="Q26" s="55"/>
    </row>
    <row r="27" spans="1:17" x14ac:dyDescent="0.2">
      <c r="F27" s="53"/>
      <c r="O27" s="53"/>
    </row>
    <row r="28" spans="1:17" x14ac:dyDescent="0.2">
      <c r="E28" s="38"/>
      <c r="N28" s="38"/>
    </row>
    <row r="29" spans="1:17" x14ac:dyDescent="0.2">
      <c r="E29" s="38"/>
      <c r="F29" s="52" t="s">
        <v>40</v>
      </c>
      <c r="N29" s="38"/>
      <c r="O29" s="52"/>
    </row>
    <row r="30" spans="1:17" x14ac:dyDescent="0.2">
      <c r="E30" s="76"/>
      <c r="F30" t="s">
        <v>41</v>
      </c>
      <c r="N30" s="76"/>
    </row>
    <row r="31" spans="1:17" x14ac:dyDescent="0.2">
      <c r="E31" s="76"/>
      <c r="N31" s="76"/>
    </row>
  </sheetData>
  <mergeCells count="20">
    <mergeCell ref="N3:Q3"/>
    <mergeCell ref="N4:Q4"/>
    <mergeCell ref="N5:Q5"/>
    <mergeCell ref="N8:O8"/>
    <mergeCell ref="J8:K8"/>
    <mergeCell ref="I3:I6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M3:M6"/>
    <mergeCell ref="J3:L3"/>
    <mergeCell ref="J4:L4"/>
    <mergeCell ref="J5:L5"/>
    <mergeCell ref="J6:J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Microsoft Office User</cp:lastModifiedBy>
  <dcterms:created xsi:type="dcterms:W3CDTF">2018-03-05T11:36:05Z</dcterms:created>
  <dcterms:modified xsi:type="dcterms:W3CDTF">2023-01-31T14:21:41Z</dcterms:modified>
</cp:coreProperties>
</file>