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eu Drive\Contratos Campus Bambuí\CONSTROI GOMES\Contrato 05.2020\"/>
    </mc:Choice>
  </mc:AlternateContent>
  <bookViews>
    <workbookView xWindow="480" yWindow="30" windowWidth="22995" windowHeight="10050" activeTab="2"/>
  </bookViews>
  <sheets>
    <sheet name="Resumo do Contrato" sheetId="2" r:id="rId1"/>
    <sheet name="Resumo por item" sheetId="4" r:id="rId2"/>
    <sheet name="Cronograma" sheetId="3" r:id="rId3"/>
  </sheets>
  <calcPr calcId="162913"/>
</workbook>
</file>

<file path=xl/calcChain.xml><?xml version="1.0" encoding="utf-8"?>
<calcChain xmlns="http://schemas.openxmlformats.org/spreadsheetml/2006/main">
  <c r="G41" i="4" l="1"/>
  <c r="G46" i="4" s="1"/>
  <c r="AP12" i="3"/>
  <c r="AK12" i="3"/>
  <c r="AF12" i="3"/>
  <c r="AP9" i="3"/>
  <c r="AQ9" i="3" s="1"/>
  <c r="AK9" i="3"/>
  <c r="AL9" i="3" s="1"/>
  <c r="AM9" i="3" s="1"/>
  <c r="AR9" i="3" l="1"/>
  <c r="G36" i="4"/>
  <c r="AG9" i="3" l="1"/>
  <c r="AF9" i="3"/>
  <c r="V9" i="3"/>
  <c r="Q9" i="3"/>
  <c r="AA9" i="3"/>
  <c r="L9" i="3" l="1"/>
  <c r="G9" i="3"/>
  <c r="AA12" i="3" l="1"/>
  <c r="Z9" i="3"/>
  <c r="G31" i="4"/>
  <c r="Q12" i="3" l="1"/>
  <c r="G26" i="4"/>
  <c r="G21" i="4"/>
  <c r="L12" i="3"/>
  <c r="G16" i="4"/>
  <c r="F3" i="3" l="1"/>
  <c r="I9" i="3" l="1"/>
  <c r="Z12" i="3" l="1"/>
  <c r="P12" i="3"/>
  <c r="B2" i="4"/>
  <c r="G5" i="4" l="1"/>
  <c r="G11" i="4" s="1"/>
  <c r="N9" i="3" l="1"/>
  <c r="S9" i="3" s="1"/>
  <c r="X9" i="3" l="1"/>
  <c r="AC9" i="3" s="1"/>
  <c r="AH9" i="3" s="1"/>
  <c r="E28" i="2"/>
  <c r="B6" i="3" l="1"/>
  <c r="B5" i="3"/>
  <c r="G28" i="2"/>
  <c r="F28" i="2"/>
</calcChain>
</file>

<file path=xl/sharedStrings.xml><?xml version="1.0" encoding="utf-8"?>
<sst xmlns="http://schemas.openxmlformats.org/spreadsheetml/2006/main" count="215" uniqueCount="75">
  <si>
    <t>Valor Global</t>
  </si>
  <si>
    <t>Acréscimos %</t>
  </si>
  <si>
    <t>Supressões %</t>
  </si>
  <si>
    <t>Valor inicial do Contrato</t>
  </si>
  <si>
    <t>SEI Nº</t>
  </si>
  <si>
    <t>Valor do Termo</t>
  </si>
  <si>
    <t>Valor Acumulado</t>
  </si>
  <si>
    <t>Valor Mensal</t>
  </si>
  <si>
    <t>Tipo de alteração</t>
  </si>
  <si>
    <t>Prazo</t>
  </si>
  <si>
    <t>Valor Total</t>
  </si>
  <si>
    <t>Novo valor Mensal</t>
  </si>
  <si>
    <t>Novo valor Anual</t>
  </si>
  <si>
    <t>Cronograma das parcelas</t>
  </si>
  <si>
    <t>Diferença</t>
  </si>
  <si>
    <t>ITEM</t>
  </si>
  <si>
    <t>TOTAL</t>
  </si>
  <si>
    <t>UNID</t>
  </si>
  <si>
    <t>QUANT</t>
  </si>
  <si>
    <t>VALOR UNITÁRIO</t>
  </si>
  <si>
    <t>VALOR GLOBAL</t>
  </si>
  <si>
    <t>Diferença Global</t>
  </si>
  <si>
    <t>1º</t>
  </si>
  <si>
    <t>Parcela nº</t>
  </si>
  <si>
    <t>Valor Parcela</t>
  </si>
  <si>
    <t>CONTRATO 05/2020/BAR</t>
  </si>
  <si>
    <t>19/02/2020 A 18/02/2023</t>
  </si>
  <si>
    <t xml:space="preserve">Construção de Hospital Veterinário </t>
  </si>
  <si>
    <t>APOSTILAMENTO 01/2021</t>
  </si>
  <si>
    <t>23209.000050/2021-99</t>
  </si>
  <si>
    <t>23209.003337/2019-56</t>
  </si>
  <si>
    <t>Vigência a partir de 21/01/2021</t>
  </si>
  <si>
    <t>APOSTILAMENTO 01/2021 - REAJUSTE</t>
  </si>
  <si>
    <t>ADITIVO 01/2021</t>
  </si>
  <si>
    <t>ADITIVO 02/2021</t>
  </si>
  <si>
    <t>ADITIVO 03/2021</t>
  </si>
  <si>
    <t xml:space="preserve">Reajuste </t>
  </si>
  <si>
    <t xml:space="preserve">Reequilíbrio </t>
  </si>
  <si>
    <t>Supressão</t>
  </si>
  <si>
    <t>23209.002033/2021-96</t>
  </si>
  <si>
    <t xml:space="preserve">APOSTILAMENTO 01/2021 - REAJUSTE </t>
  </si>
  <si>
    <t>DESCRIÇÃO</t>
  </si>
  <si>
    <t>Construção de Hospital Veterinário</t>
  </si>
  <si>
    <t xml:space="preserve">TOTAL </t>
  </si>
  <si>
    <t xml:space="preserve">TERMO ADITIVO  01/2021 - REEQULÍBRIO </t>
  </si>
  <si>
    <t>Vigência a partir de 25/05/2021</t>
  </si>
  <si>
    <t xml:space="preserve">TERMO ADITIVO 01/2021 - Reequilíbrio </t>
  </si>
  <si>
    <t>TERMO ADITIVO 02/2021 - Supressão</t>
  </si>
  <si>
    <t>TERMO ADITIVO 03/2021 - Acréscimo</t>
  </si>
  <si>
    <t>1ª</t>
  </si>
  <si>
    <t>23209.004299/2021-73</t>
  </si>
  <si>
    <t>23209.004309/2021-71</t>
  </si>
  <si>
    <t>23209.000636/2022-34</t>
  </si>
  <si>
    <t xml:space="preserve">APOSTILAMENTO 02/2022 - REAJUSTE </t>
  </si>
  <si>
    <t>APOSTILAMENTO 02/2022</t>
  </si>
  <si>
    <t>Acréscimo</t>
  </si>
  <si>
    <t>TERMO ADITIVO 02/2021 - SUPRESSÃO</t>
  </si>
  <si>
    <t>TERMO ADITIVO  03/2021 - ACRÉSCIMO</t>
  </si>
  <si>
    <t>APOSTILAMENTO 03/2022</t>
  </si>
  <si>
    <t>23209.005944/2022-56</t>
  </si>
  <si>
    <t xml:space="preserve">APOSTILAMENTO 03/2022 - REAJUSTE </t>
  </si>
  <si>
    <t xml:space="preserve">APOSTILAMENTO 02/2022 - Reajuste </t>
  </si>
  <si>
    <t xml:space="preserve">APOSTILAMENTO 03/2022 - Reajuste </t>
  </si>
  <si>
    <t xml:space="preserve">APOSTILAMENTO 05/2023 - Reajuste </t>
  </si>
  <si>
    <t xml:space="preserve">ADITIVO  04/2022 - ACRÉSCIMO </t>
  </si>
  <si>
    <t>APOSTILAMENTO 05/2023</t>
  </si>
  <si>
    <t>ADITIVO 04/2023</t>
  </si>
  <si>
    <t>ADTIVO 05/2023</t>
  </si>
  <si>
    <t xml:space="preserve">Prorrogação </t>
  </si>
  <si>
    <t>19/02/2023 a 19/06/2023</t>
  </si>
  <si>
    <t>23209.006538/2022-19</t>
  </si>
  <si>
    <t>23209.006537/2022-66</t>
  </si>
  <si>
    <t>23209.000156/2023-54</t>
  </si>
  <si>
    <t xml:space="preserve">ADITIVO 04/2023 - REAJUSTE </t>
  </si>
  <si>
    <t xml:space="preserve">APOSTILAMENTO 05/2023 - REAJUSTE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</si>
</sst>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8" formatCode="&quot;R$&quot;\ #,##0.00;[Red]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&quot;R$&quot;* #,##0.00_-;\-&quot;R$&quot;* #,##0.00_-;_-&quot;R$&quot;* &quot;-&quot;??_-;_-@_-"/>
    <numFmt numFmtId="165" formatCode="0.000"/>
    <numFmt numFmtId="166" formatCode="dd/mm/yy;@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4">
    <xf numFmtId="0" fontId="0" fillId="0" borderId="0" xfId="0"/>
    <xf numFmtId="0" fontId="3" fillId="0" borderId="0" xfId="0" applyFont="1"/>
    <xf numFmtId="0" fontId="4" fillId="0" borderId="0" xfId="0" applyFont="1"/>
    <xf numFmtId="0" fontId="2" fillId="0" borderId="0" xfId="0" applyFont="1"/>
    <xf numFmtId="0" fontId="3" fillId="0" borderId="0" xfId="0" applyFont="1" applyBorder="1"/>
    <xf numFmtId="44" fontId="3" fillId="0" borderId="0" xfId="1" applyFont="1" applyBorder="1"/>
    <xf numFmtId="165" fontId="3" fillId="0" borderId="0" xfId="0" applyNumberFormat="1" applyFont="1" applyBorder="1"/>
    <xf numFmtId="44" fontId="3" fillId="0" borderId="0" xfId="0" applyNumberFormat="1" applyFont="1" applyBorder="1"/>
    <xf numFmtId="44" fontId="3" fillId="0" borderId="0" xfId="1" applyFont="1"/>
    <xf numFmtId="44" fontId="4" fillId="0" borderId="0" xfId="1" applyFont="1"/>
    <xf numFmtId="44" fontId="2" fillId="0" borderId="0" xfId="1" applyFont="1"/>
    <xf numFmtId="164" fontId="3" fillId="0" borderId="0" xfId="0" applyNumberFormat="1" applyFont="1" applyBorder="1"/>
    <xf numFmtId="164" fontId="3" fillId="0" borderId="0" xfId="0" applyNumberFormat="1" applyFont="1"/>
    <xf numFmtId="0" fontId="3" fillId="0" borderId="0" xfId="0" applyNumberFormat="1" applyFont="1"/>
    <xf numFmtId="10" fontId="3" fillId="0" borderId="0" xfId="2" applyNumberFormat="1" applyFont="1"/>
    <xf numFmtId="164" fontId="4" fillId="0" borderId="0" xfId="0" applyNumberFormat="1" applyFont="1"/>
    <xf numFmtId="0" fontId="5" fillId="3" borderId="1" xfId="0" applyFont="1" applyFill="1" applyBorder="1" applyAlignment="1">
      <alignment horizontal="left" vertical="center"/>
    </xf>
    <xf numFmtId="44" fontId="3" fillId="0" borderId="1" xfId="1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44" fontId="3" fillId="0" borderId="1" xfId="1" applyFont="1" applyBorder="1" applyAlignment="1">
      <alignment vertical="center"/>
    </xf>
    <xf numFmtId="10" fontId="4" fillId="0" borderId="1" xfId="2" applyNumberFormat="1" applyFont="1" applyBorder="1" applyAlignment="1">
      <alignment horizontal="center" vertical="center"/>
    </xf>
    <xf numFmtId="10" fontId="2" fillId="0" borderId="1" xfId="2" applyNumberFormat="1" applyFont="1" applyBorder="1" applyAlignment="1">
      <alignment horizontal="center" vertical="center"/>
    </xf>
    <xf numFmtId="0" fontId="5" fillId="3" borderId="1" xfId="0" applyFont="1" applyFill="1" applyBorder="1" applyAlignment="1">
      <alignment vertical="center"/>
    </xf>
    <xf numFmtId="14" fontId="3" fillId="0" borderId="1" xfId="0" applyNumberFormat="1" applyFont="1" applyBorder="1" applyAlignment="1">
      <alignment vertical="center"/>
    </xf>
    <xf numFmtId="14" fontId="3" fillId="0" borderId="1" xfId="0" applyNumberFormat="1" applyFont="1" applyBorder="1" applyAlignment="1">
      <alignment vertical="center" wrapText="1"/>
    </xf>
    <xf numFmtId="0" fontId="3" fillId="2" borderId="1" xfId="0" applyFont="1" applyFill="1" applyBorder="1" applyAlignment="1">
      <alignment vertical="center"/>
    </xf>
    <xf numFmtId="44" fontId="3" fillId="2" borderId="1" xfId="1" applyNumberFormat="1" applyFont="1" applyFill="1" applyBorder="1" applyAlignment="1">
      <alignment vertical="center"/>
    </xf>
    <xf numFmtId="10" fontId="4" fillId="2" borderId="1" xfId="2" applyNumberFormat="1" applyFont="1" applyFill="1" applyBorder="1" applyAlignment="1">
      <alignment horizontal="center" vertical="center"/>
    </xf>
    <xf numFmtId="10" fontId="2" fillId="2" borderId="1" xfId="1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vertical="center"/>
    </xf>
    <xf numFmtId="0" fontId="0" fillId="0" borderId="0" xfId="0" applyFill="1" applyBorder="1"/>
    <xf numFmtId="44" fontId="0" fillId="0" borderId="0" xfId="1" applyFont="1" applyFill="1" applyBorder="1"/>
    <xf numFmtId="0" fontId="0" fillId="0" borderId="0" xfId="0" applyBorder="1"/>
    <xf numFmtId="0" fontId="0" fillId="0" borderId="0" xfId="0" applyBorder="1" applyAlignment="1">
      <alignment vertical="center"/>
    </xf>
    <xf numFmtId="0" fontId="9" fillId="0" borderId="1" xfId="0" applyFont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44" fontId="0" fillId="0" borderId="5" xfId="1" applyFont="1" applyBorder="1"/>
    <xf numFmtId="44" fontId="0" fillId="0" borderId="1" xfId="1" applyFont="1" applyBorder="1"/>
    <xf numFmtId="164" fontId="0" fillId="6" borderId="1" xfId="0" applyNumberFormat="1" applyFill="1" applyBorder="1"/>
    <xf numFmtId="44" fontId="0" fillId="4" borderId="0" xfId="1" applyNumberFormat="1" applyFont="1" applyFill="1" applyBorder="1"/>
    <xf numFmtId="0" fontId="0" fillId="0" borderId="0" xfId="0" applyBorder="1" applyAlignment="1"/>
    <xf numFmtId="0" fontId="10" fillId="7" borderId="1" xfId="0" applyFont="1" applyFill="1" applyBorder="1" applyAlignment="1">
      <alignment horizontal="center"/>
    </xf>
    <xf numFmtId="44" fontId="0" fillId="0" borderId="0" xfId="0" applyNumberFormat="1" applyBorder="1" applyAlignment="1"/>
    <xf numFmtId="44" fontId="0" fillId="0" borderId="0" xfId="1" applyFont="1" applyBorder="1"/>
    <xf numFmtId="44" fontId="9" fillId="0" borderId="1" xfId="1" applyFont="1" applyFill="1" applyBorder="1" applyAlignment="1">
      <alignment horizontal="center" vertical="center" wrapText="1"/>
    </xf>
    <xf numFmtId="44" fontId="9" fillId="0" borderId="0" xfId="1" applyFont="1" applyBorder="1" applyAlignment="1">
      <alignment horizontal="center" vertical="center"/>
    </xf>
    <xf numFmtId="44" fontId="9" fillId="0" borderId="1" xfId="1" applyFont="1" applyBorder="1" applyAlignment="1">
      <alignment horizontal="center" vertical="center"/>
    </xf>
    <xf numFmtId="44" fontId="9" fillId="0" borderId="1" xfId="1" applyFont="1" applyBorder="1" applyAlignment="1">
      <alignment horizontal="center" vertical="center" wrapText="1"/>
    </xf>
    <xf numFmtId="44" fontId="9" fillId="0" borderId="0" xfId="1" applyFont="1" applyBorder="1" applyAlignment="1">
      <alignment horizontal="center" vertical="center" wrapText="1"/>
    </xf>
    <xf numFmtId="44" fontId="0" fillId="0" borderId="1" xfId="1" applyFont="1" applyFill="1" applyBorder="1" applyAlignment="1">
      <alignment horizontal="center" vertical="center"/>
    </xf>
    <xf numFmtId="44" fontId="0" fillId="0" borderId="1" xfId="1" applyFont="1" applyFill="1" applyBorder="1"/>
    <xf numFmtId="44" fontId="0" fillId="0" borderId="1" xfId="1" applyFont="1" applyBorder="1" applyAlignment="1">
      <alignment horizontal="center" vertical="center"/>
    </xf>
    <xf numFmtId="164" fontId="0" fillId="0" borderId="1" xfId="0" applyNumberFormat="1" applyBorder="1"/>
    <xf numFmtId="164" fontId="0" fillId="0" borderId="0" xfId="0" applyNumberFormat="1" applyBorder="1"/>
    <xf numFmtId="0" fontId="10" fillId="7" borderId="1" xfId="0" applyFont="1" applyFill="1" applyBorder="1" applyAlignment="1">
      <alignment horizontal="center"/>
    </xf>
    <xf numFmtId="43" fontId="0" fillId="0" borderId="0" xfId="0" applyNumberFormat="1"/>
    <xf numFmtId="0" fontId="9" fillId="0" borderId="1" xfId="0" applyFont="1" applyBorder="1" applyAlignment="1">
      <alignment horizontal="center"/>
    </xf>
    <xf numFmtId="0" fontId="0" fillId="0" borderId="1" xfId="0" applyBorder="1"/>
    <xf numFmtId="43" fontId="0" fillId="0" borderId="1" xfId="0" applyNumberFormat="1" applyBorder="1"/>
    <xf numFmtId="43" fontId="9" fillId="0" borderId="1" xfId="0" applyNumberFormat="1" applyFont="1" applyBorder="1"/>
    <xf numFmtId="0" fontId="9" fillId="0" borderId="0" xfId="0" applyFont="1" applyBorder="1" applyAlignment="1">
      <alignment horizontal="center"/>
    </xf>
    <xf numFmtId="43" fontId="9" fillId="0" borderId="0" xfId="0" applyNumberFormat="1" applyFont="1" applyBorder="1"/>
    <xf numFmtId="43" fontId="9" fillId="4" borderId="1" xfId="0" applyNumberFormat="1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14" fontId="5" fillId="3" borderId="1" xfId="0" applyNumberFormat="1" applyFont="1" applyFill="1" applyBorder="1" applyAlignment="1">
      <alignment vertical="center"/>
    </xf>
    <xf numFmtId="14" fontId="0" fillId="0" borderId="0" xfId="0" applyNumberFormat="1" applyBorder="1"/>
    <xf numFmtId="166" fontId="0" fillId="0" borderId="0" xfId="0" applyNumberFormat="1" applyFill="1" applyBorder="1"/>
    <xf numFmtId="166" fontId="0" fillId="0" borderId="0" xfId="1" applyNumberFormat="1" applyFont="1" applyFill="1" applyBorder="1"/>
    <xf numFmtId="0" fontId="0" fillId="0" borderId="0" xfId="0" applyNumberFormat="1" applyBorder="1"/>
    <xf numFmtId="0" fontId="9" fillId="0" borderId="1" xfId="0" applyFont="1" applyBorder="1" applyAlignment="1">
      <alignment horizontal="center"/>
    </xf>
    <xf numFmtId="8" fontId="3" fillId="0" borderId="1" xfId="1" applyNumberFormat="1" applyFont="1" applyBorder="1" applyAlignment="1">
      <alignment vertical="center"/>
    </xf>
    <xf numFmtId="8" fontId="0" fillId="0" borderId="1" xfId="0" applyNumberFormat="1" applyBorder="1"/>
    <xf numFmtId="8" fontId="9" fillId="0" borderId="1" xfId="0" applyNumberFormat="1" applyFont="1" applyBorder="1"/>
    <xf numFmtId="8" fontId="0" fillId="0" borderId="1" xfId="1" applyNumberFormat="1" applyFont="1" applyBorder="1"/>
    <xf numFmtId="0" fontId="0" fillId="0" borderId="1" xfId="1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44" fontId="0" fillId="0" borderId="0" xfId="0" applyNumberFormat="1" applyFill="1" applyBorder="1"/>
    <xf numFmtId="0" fontId="9" fillId="0" borderId="1" xfId="0" applyFont="1" applyBorder="1" applyAlignment="1">
      <alignment horizontal="center"/>
    </xf>
    <xf numFmtId="0" fontId="10" fillId="7" borderId="1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5" fillId="2" borderId="2" xfId="0" applyFont="1" applyFill="1" applyBorder="1" applyAlignment="1">
      <alignment horizontal="right" vertical="center"/>
    </xf>
    <xf numFmtId="0" fontId="5" fillId="2" borderId="3" xfId="0" applyFont="1" applyFill="1" applyBorder="1" applyAlignment="1">
      <alignment horizontal="right" vertical="center"/>
    </xf>
    <xf numFmtId="0" fontId="5" fillId="2" borderId="4" xfId="0" applyFont="1" applyFill="1" applyBorder="1" applyAlignment="1">
      <alignment horizontal="right" vertical="center"/>
    </xf>
    <xf numFmtId="0" fontId="9" fillId="2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44" fontId="9" fillId="4" borderId="1" xfId="1" applyFont="1" applyFill="1" applyBorder="1" applyAlignment="1">
      <alignment horizontal="center" vertical="center" wrapText="1"/>
    </xf>
    <xf numFmtId="0" fontId="10" fillId="7" borderId="1" xfId="0" applyFont="1" applyFill="1" applyBorder="1" applyAlignment="1">
      <alignment horizontal="center"/>
    </xf>
    <xf numFmtId="14" fontId="9" fillId="2" borderId="1" xfId="0" applyNumberFormat="1" applyFont="1" applyFill="1" applyBorder="1" applyAlignment="1">
      <alignment horizontal="center"/>
    </xf>
    <xf numFmtId="0" fontId="9" fillId="0" borderId="0" xfId="0" applyFont="1" applyBorder="1" applyAlignment="1">
      <alignment horizontal="center" vertical="center" wrapText="1"/>
    </xf>
  </cellXfs>
  <cellStyles count="3">
    <cellStyle name="Moeda" xfId="1" builtinId="4"/>
    <cellStyle name="Normal" xfId="0" builtinId="0"/>
    <cellStyle name="Porcentagem" xfId="2" builtinId="5"/>
  </cellStyles>
  <dxfs count="10"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34"/>
  <sheetViews>
    <sheetView showGridLines="0" workbookViewId="0">
      <selection activeCell="E12" sqref="E12"/>
    </sheetView>
  </sheetViews>
  <sheetFormatPr defaultRowHeight="15" x14ac:dyDescent="0.25"/>
  <cols>
    <col min="1" max="1" width="3.85546875" style="1" customWidth="1"/>
    <col min="2" max="2" width="37.7109375" style="1" bestFit="1" customWidth="1"/>
    <col min="3" max="3" width="26.7109375" style="1" customWidth="1"/>
    <col min="4" max="4" width="24.5703125" style="1" bestFit="1" customWidth="1"/>
    <col min="5" max="5" width="21" style="1" customWidth="1"/>
    <col min="6" max="6" width="14.28515625" style="2" bestFit="1" customWidth="1"/>
    <col min="7" max="7" width="14.140625" style="3" bestFit="1" customWidth="1"/>
    <col min="8" max="8" width="20.42578125" style="1" bestFit="1" customWidth="1"/>
    <col min="9" max="9" width="17" style="4" bestFit="1" customWidth="1"/>
    <col min="10" max="10" width="13.7109375" style="4" bestFit="1" customWidth="1"/>
    <col min="11" max="11" width="9.140625" style="1"/>
    <col min="12" max="12" width="17" style="1" bestFit="1" customWidth="1"/>
    <col min="13" max="16384" width="9.140625" style="1"/>
  </cols>
  <sheetData>
    <row r="3" spans="2:10" ht="15.75" x14ac:dyDescent="0.25">
      <c r="B3" s="32" t="s">
        <v>25</v>
      </c>
      <c r="C3" s="29" t="s">
        <v>8</v>
      </c>
      <c r="D3" s="29" t="s">
        <v>9</v>
      </c>
      <c r="E3" s="29" t="s">
        <v>0</v>
      </c>
      <c r="F3" s="30" t="s">
        <v>1</v>
      </c>
      <c r="G3" s="31" t="s">
        <v>2</v>
      </c>
      <c r="H3" s="29" t="s">
        <v>4</v>
      </c>
      <c r="I3" s="83"/>
      <c r="J3" s="83"/>
    </row>
    <row r="4" spans="2:10" x14ac:dyDescent="0.25">
      <c r="B4" s="22" t="s">
        <v>3</v>
      </c>
      <c r="C4" s="19"/>
      <c r="D4" s="23" t="s">
        <v>26</v>
      </c>
      <c r="E4" s="19">
        <v>5862136.7300000004</v>
      </c>
      <c r="F4" s="20"/>
      <c r="G4" s="21"/>
      <c r="H4" s="23" t="s">
        <v>30</v>
      </c>
      <c r="I4" s="5"/>
    </row>
    <row r="5" spans="2:10" x14ac:dyDescent="0.25">
      <c r="B5" s="67" t="s">
        <v>28</v>
      </c>
      <c r="C5" s="19" t="s">
        <v>36</v>
      </c>
      <c r="D5" s="23"/>
      <c r="E5" s="19">
        <v>406668.47</v>
      </c>
      <c r="F5" s="20"/>
      <c r="G5" s="21"/>
      <c r="H5" s="23" t="s">
        <v>29</v>
      </c>
      <c r="I5" s="5"/>
    </row>
    <row r="6" spans="2:10" x14ac:dyDescent="0.25">
      <c r="B6" s="67" t="s">
        <v>33</v>
      </c>
      <c r="C6" s="19" t="s">
        <v>37</v>
      </c>
      <c r="D6" s="23"/>
      <c r="E6" s="73">
        <v>1054583.75</v>
      </c>
      <c r="F6" s="20"/>
      <c r="G6" s="21"/>
      <c r="H6" s="23" t="s">
        <v>39</v>
      </c>
      <c r="I6" s="5"/>
    </row>
    <row r="7" spans="2:10" x14ac:dyDescent="0.25">
      <c r="B7" s="22" t="s">
        <v>34</v>
      </c>
      <c r="C7" s="19" t="s">
        <v>38</v>
      </c>
      <c r="D7" s="23"/>
      <c r="E7" s="19">
        <v>-255915.62</v>
      </c>
      <c r="F7" s="20"/>
      <c r="G7" s="21">
        <v>3.49E-2</v>
      </c>
      <c r="H7" s="23" t="s">
        <v>50</v>
      </c>
      <c r="I7" s="5"/>
    </row>
    <row r="8" spans="2:10" x14ac:dyDescent="0.25">
      <c r="B8" s="22" t="s">
        <v>35</v>
      </c>
      <c r="C8" s="17" t="s">
        <v>55</v>
      </c>
      <c r="D8" s="18"/>
      <c r="E8" s="19">
        <v>993120.87</v>
      </c>
      <c r="F8" s="20">
        <v>0.1356</v>
      </c>
      <c r="G8" s="21"/>
      <c r="H8" s="18" t="s">
        <v>51</v>
      </c>
      <c r="I8" s="5"/>
    </row>
    <row r="9" spans="2:10" x14ac:dyDescent="0.25">
      <c r="B9" s="22" t="s">
        <v>54</v>
      </c>
      <c r="C9" s="17" t="s">
        <v>36</v>
      </c>
      <c r="D9" s="18"/>
      <c r="E9" s="19">
        <v>351721.63</v>
      </c>
      <c r="F9" s="20"/>
      <c r="G9" s="21"/>
      <c r="H9" s="18" t="s">
        <v>52</v>
      </c>
      <c r="I9" s="5"/>
    </row>
    <row r="10" spans="2:10" x14ac:dyDescent="0.25">
      <c r="B10" s="22" t="s">
        <v>58</v>
      </c>
      <c r="C10" s="17" t="s">
        <v>36</v>
      </c>
      <c r="D10" s="18"/>
      <c r="E10" s="19">
        <v>174412.07</v>
      </c>
      <c r="F10" s="20"/>
      <c r="G10" s="21"/>
      <c r="H10" s="18" t="s">
        <v>59</v>
      </c>
      <c r="I10" s="5"/>
    </row>
    <row r="11" spans="2:10" x14ac:dyDescent="0.25">
      <c r="B11" s="67" t="s">
        <v>65</v>
      </c>
      <c r="C11" s="17" t="s">
        <v>36</v>
      </c>
      <c r="D11" s="18"/>
      <c r="E11" s="19">
        <v>91332.9</v>
      </c>
      <c r="F11" s="20"/>
      <c r="G11" s="21"/>
      <c r="H11" s="18" t="s">
        <v>71</v>
      </c>
      <c r="I11" s="5"/>
    </row>
    <row r="12" spans="2:10" x14ac:dyDescent="0.25">
      <c r="B12" s="22" t="s">
        <v>66</v>
      </c>
      <c r="C12" s="19" t="s">
        <v>55</v>
      </c>
      <c r="D12" s="18"/>
      <c r="E12" s="19">
        <v>557668.43999999994</v>
      </c>
      <c r="F12" s="20">
        <v>7.0199999999999999E-2</v>
      </c>
      <c r="G12" s="21"/>
      <c r="H12" s="18" t="s">
        <v>70</v>
      </c>
      <c r="I12" s="5"/>
    </row>
    <row r="13" spans="2:10" x14ac:dyDescent="0.25">
      <c r="B13" s="22" t="s">
        <v>67</v>
      </c>
      <c r="C13" s="19" t="s">
        <v>68</v>
      </c>
      <c r="D13" s="18" t="s">
        <v>69</v>
      </c>
      <c r="E13" s="19"/>
      <c r="F13" s="20"/>
      <c r="G13" s="21"/>
      <c r="H13" s="18" t="s">
        <v>72</v>
      </c>
      <c r="I13" s="5"/>
    </row>
    <row r="14" spans="2:10" x14ac:dyDescent="0.25">
      <c r="B14" s="22"/>
      <c r="C14" s="19"/>
      <c r="D14" s="18"/>
      <c r="E14" s="19"/>
      <c r="F14" s="20"/>
      <c r="G14" s="21"/>
      <c r="H14" s="18"/>
      <c r="I14" s="5"/>
    </row>
    <row r="15" spans="2:10" x14ac:dyDescent="0.25">
      <c r="B15" s="22"/>
      <c r="C15" s="19"/>
      <c r="D15" s="23"/>
      <c r="E15" s="19"/>
      <c r="F15" s="20"/>
      <c r="G15" s="21"/>
      <c r="H15" s="23"/>
      <c r="I15" s="5"/>
    </row>
    <row r="16" spans="2:10" x14ac:dyDescent="0.25">
      <c r="B16" s="22"/>
      <c r="C16" s="19"/>
      <c r="D16" s="23"/>
      <c r="E16" s="19"/>
      <c r="F16" s="20"/>
      <c r="G16" s="21"/>
      <c r="H16" s="24"/>
      <c r="I16" s="5"/>
    </row>
    <row r="17" spans="2:10" x14ac:dyDescent="0.25">
      <c r="B17" s="22"/>
      <c r="C17" s="19"/>
      <c r="D17" s="23"/>
      <c r="E17" s="19"/>
      <c r="F17" s="20"/>
      <c r="G17" s="21"/>
      <c r="H17" s="23"/>
      <c r="I17" s="5"/>
    </row>
    <row r="18" spans="2:10" x14ac:dyDescent="0.25">
      <c r="B18" s="22"/>
      <c r="C18" s="19"/>
      <c r="D18" s="18"/>
      <c r="E18" s="19"/>
      <c r="F18" s="20"/>
      <c r="G18" s="21"/>
      <c r="H18" s="18"/>
      <c r="I18" s="5"/>
    </row>
    <row r="19" spans="2:10" x14ac:dyDescent="0.25">
      <c r="B19" s="22"/>
      <c r="C19" s="19"/>
      <c r="D19" s="18"/>
      <c r="E19" s="19"/>
      <c r="F19" s="20"/>
      <c r="G19" s="21"/>
      <c r="H19" s="18"/>
      <c r="I19" s="5"/>
    </row>
    <row r="20" spans="2:10" x14ac:dyDescent="0.25">
      <c r="B20" s="22"/>
      <c r="C20" s="19"/>
      <c r="D20" s="18"/>
      <c r="E20" s="19"/>
      <c r="F20" s="20"/>
      <c r="G20" s="21"/>
      <c r="H20" s="18"/>
      <c r="I20" s="5"/>
      <c r="J20" s="6"/>
    </row>
    <row r="21" spans="2:10" x14ac:dyDescent="0.25">
      <c r="B21" s="22"/>
      <c r="C21" s="19"/>
      <c r="D21" s="18"/>
      <c r="E21" s="19"/>
      <c r="F21" s="20"/>
      <c r="G21" s="21"/>
      <c r="H21" s="18"/>
      <c r="I21" s="5"/>
      <c r="J21" s="6"/>
    </row>
    <row r="22" spans="2:10" x14ac:dyDescent="0.25">
      <c r="B22" s="22"/>
      <c r="C22" s="19"/>
      <c r="D22" s="18"/>
      <c r="E22" s="19"/>
      <c r="F22" s="20"/>
      <c r="G22" s="21"/>
      <c r="H22" s="18"/>
      <c r="I22" s="5"/>
      <c r="J22" s="6"/>
    </row>
    <row r="23" spans="2:10" x14ac:dyDescent="0.25">
      <c r="B23" s="22"/>
      <c r="C23" s="19"/>
      <c r="D23" s="18"/>
      <c r="E23" s="19"/>
      <c r="F23" s="20"/>
      <c r="G23" s="21"/>
      <c r="H23" s="18"/>
      <c r="I23" s="5"/>
      <c r="J23" s="6"/>
    </row>
    <row r="24" spans="2:10" x14ac:dyDescent="0.25">
      <c r="B24" s="22"/>
      <c r="C24" s="19"/>
      <c r="D24" s="18"/>
      <c r="E24" s="19"/>
      <c r="F24" s="20"/>
      <c r="G24" s="21"/>
      <c r="H24" s="18"/>
      <c r="I24" s="5"/>
      <c r="J24" s="6"/>
    </row>
    <row r="25" spans="2:10" x14ac:dyDescent="0.25">
      <c r="B25" s="22"/>
      <c r="C25" s="19"/>
      <c r="D25" s="18"/>
      <c r="E25" s="19"/>
      <c r="F25" s="20"/>
      <c r="G25" s="21"/>
      <c r="H25" s="18"/>
      <c r="I25" s="5"/>
      <c r="J25" s="6"/>
    </row>
    <row r="26" spans="2:10" x14ac:dyDescent="0.25">
      <c r="B26" s="22"/>
      <c r="C26" s="19"/>
      <c r="D26" s="18"/>
      <c r="E26" s="19"/>
      <c r="F26" s="20"/>
      <c r="G26" s="21"/>
      <c r="H26" s="18"/>
      <c r="I26" s="5"/>
      <c r="J26" s="6"/>
    </row>
    <row r="27" spans="2:10" x14ac:dyDescent="0.25">
      <c r="B27" s="16"/>
      <c r="C27" s="17"/>
      <c r="D27" s="18"/>
      <c r="E27" s="19"/>
      <c r="F27" s="20"/>
      <c r="G27" s="21"/>
      <c r="H27" s="18"/>
      <c r="I27" s="5"/>
      <c r="J27" s="6"/>
    </row>
    <row r="28" spans="2:10" x14ac:dyDescent="0.25">
      <c r="B28" s="84" t="s">
        <v>10</v>
      </c>
      <c r="C28" s="85"/>
      <c r="D28" s="86"/>
      <c r="E28" s="26">
        <f>SUM(E4:E27)</f>
        <v>9235729.2400000002</v>
      </c>
      <c r="F28" s="27">
        <f>SUM(F4:F27)</f>
        <v>0.20579999999999998</v>
      </c>
      <c r="G28" s="28">
        <f>SUM(G4:G27)</f>
        <v>3.49E-2</v>
      </c>
      <c r="H28" s="25"/>
      <c r="I28" s="7"/>
    </row>
    <row r="29" spans="2:10" x14ac:dyDescent="0.25">
      <c r="C29" s="8"/>
      <c r="E29" s="8"/>
      <c r="F29" s="9"/>
      <c r="G29" s="10"/>
    </row>
    <row r="30" spans="2:10" x14ac:dyDescent="0.25">
      <c r="E30" s="8"/>
      <c r="F30" s="15"/>
    </row>
    <row r="31" spans="2:10" x14ac:dyDescent="0.25">
      <c r="E31" s="14"/>
      <c r="F31" s="15"/>
      <c r="I31" s="11"/>
    </row>
    <row r="32" spans="2:10" x14ac:dyDescent="0.25">
      <c r="E32" s="13"/>
      <c r="F32" s="15"/>
    </row>
    <row r="33" spans="5:6" x14ac:dyDescent="0.25">
      <c r="E33" s="12"/>
      <c r="F33" s="15"/>
    </row>
    <row r="34" spans="5:6" x14ac:dyDescent="0.25">
      <c r="F34" s="15"/>
    </row>
  </sheetData>
  <mergeCells count="2">
    <mergeCell ref="I3:J3"/>
    <mergeCell ref="B28:D28"/>
  </mergeCells>
  <conditionalFormatting sqref="C3:C17 C19:C21 C29:C1048576">
    <cfRule type="containsText" dxfId="9" priority="9" operator="containsText" text="acréscimo">
      <formula>NOT(ISERROR(SEARCH("acréscimo",C3)))</formula>
    </cfRule>
    <cfRule type="containsText" dxfId="8" priority="10" operator="containsText" text="supressão">
      <formula>NOT(ISERROR(SEARCH("supressão",C3)))</formula>
    </cfRule>
  </conditionalFormatting>
  <conditionalFormatting sqref="C18">
    <cfRule type="containsText" dxfId="7" priority="7" operator="containsText" text="acréscimo">
      <formula>NOT(ISERROR(SEARCH("acréscimo",C18)))</formula>
    </cfRule>
    <cfRule type="containsText" dxfId="6" priority="8" operator="containsText" text="supressão">
      <formula>NOT(ISERROR(SEARCH("supressão",C18)))</formula>
    </cfRule>
  </conditionalFormatting>
  <conditionalFormatting sqref="C22">
    <cfRule type="containsText" dxfId="5" priority="5" operator="containsText" text="acréscimo">
      <formula>NOT(ISERROR(SEARCH("acréscimo",C22)))</formula>
    </cfRule>
    <cfRule type="containsText" dxfId="4" priority="6" operator="containsText" text="supressão">
      <formula>NOT(ISERROR(SEARCH("supressão",C22)))</formula>
    </cfRule>
  </conditionalFormatting>
  <conditionalFormatting sqref="C23">
    <cfRule type="containsText" dxfId="3" priority="3" operator="containsText" text="acréscimo">
      <formula>NOT(ISERROR(SEARCH("acréscimo",C23)))</formula>
    </cfRule>
    <cfRule type="containsText" dxfId="2" priority="4" operator="containsText" text="supressão">
      <formula>NOT(ISERROR(SEARCH("supressão",C23)))</formula>
    </cfRule>
  </conditionalFormatting>
  <conditionalFormatting sqref="C24:C27">
    <cfRule type="containsText" dxfId="1" priority="1" operator="containsText" text="acréscimo">
      <formula>NOT(ISERROR(SEARCH("acréscimo",C24)))</formula>
    </cfRule>
    <cfRule type="containsText" dxfId="0" priority="2" operator="containsText" text="supressão">
      <formula>NOT(ISERROR(SEARCH("supressão",C24)))</formula>
    </cfRule>
  </conditionalFormatting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46"/>
  <sheetViews>
    <sheetView showGridLines="0" topLeftCell="A22" zoomScale="110" zoomScaleNormal="110" workbookViewId="0">
      <selection activeCell="G48" sqref="G48"/>
    </sheetView>
  </sheetViews>
  <sheetFormatPr defaultRowHeight="15" x14ac:dyDescent="0.25"/>
  <cols>
    <col min="1" max="1" width="2.42578125" customWidth="1"/>
    <col min="3" max="3" width="30.5703125" bestFit="1" customWidth="1"/>
    <col min="6" max="6" width="16.28515625" bestFit="1" customWidth="1"/>
    <col min="7" max="7" width="14.42578125" customWidth="1"/>
    <col min="8" max="8" width="19" style="58" customWidth="1"/>
    <col min="9" max="10" width="22.140625" bestFit="1" customWidth="1"/>
  </cols>
  <sheetData>
    <row r="2" spans="2:9" x14ac:dyDescent="0.25">
      <c r="B2" s="87" t="str">
        <f>'Resumo do Contrato'!B3</f>
        <v>CONTRATO 05/2020/BAR</v>
      </c>
      <c r="C2" s="87"/>
      <c r="D2" s="87"/>
      <c r="E2" s="87"/>
      <c r="F2" s="87"/>
      <c r="G2" s="87"/>
    </row>
    <row r="3" spans="2:9" x14ac:dyDescent="0.25">
      <c r="B3" s="59" t="s">
        <v>15</v>
      </c>
      <c r="C3" s="59" t="s">
        <v>41</v>
      </c>
      <c r="D3" s="59" t="s">
        <v>17</v>
      </c>
      <c r="E3" s="59" t="s">
        <v>18</v>
      </c>
      <c r="F3" s="59" t="s">
        <v>19</v>
      </c>
      <c r="G3" s="59" t="s">
        <v>20</v>
      </c>
    </row>
    <row r="4" spans="2:9" x14ac:dyDescent="0.25">
      <c r="B4" s="60">
        <v>1</v>
      </c>
      <c r="C4" s="60" t="s">
        <v>27</v>
      </c>
      <c r="D4" s="60"/>
      <c r="E4" s="60"/>
      <c r="F4" s="61"/>
      <c r="G4" s="61">
        <v>5862136.7300000004</v>
      </c>
    </row>
    <row r="5" spans="2:9" x14ac:dyDescent="0.25">
      <c r="B5" s="88" t="s">
        <v>16</v>
      </c>
      <c r="C5" s="88"/>
      <c r="D5" s="88"/>
      <c r="E5" s="88"/>
      <c r="F5" s="88"/>
      <c r="G5" s="62">
        <f>SUM(G4:G4)</f>
        <v>5862136.7300000004</v>
      </c>
    </row>
    <row r="8" spans="2:9" x14ac:dyDescent="0.25">
      <c r="B8" s="87" t="s">
        <v>40</v>
      </c>
      <c r="C8" s="87"/>
      <c r="D8" s="87"/>
      <c r="E8" s="87"/>
      <c r="F8" s="87"/>
      <c r="G8" s="87"/>
      <c r="H8" s="65"/>
      <c r="I8" s="66"/>
    </row>
    <row r="9" spans="2:9" x14ac:dyDescent="0.25">
      <c r="B9" s="59" t="s">
        <v>15</v>
      </c>
      <c r="C9" s="59" t="s">
        <v>41</v>
      </c>
      <c r="D9" s="59" t="s">
        <v>17</v>
      </c>
      <c r="E9" s="59" t="s">
        <v>18</v>
      </c>
      <c r="F9" s="59" t="s">
        <v>19</v>
      </c>
      <c r="G9" s="59" t="s">
        <v>20</v>
      </c>
      <c r="H9" s="61"/>
      <c r="I9" s="60"/>
    </row>
    <row r="10" spans="2:9" x14ac:dyDescent="0.25">
      <c r="B10" s="60">
        <v>1</v>
      </c>
      <c r="C10" s="60" t="s">
        <v>42</v>
      </c>
      <c r="D10" s="60"/>
      <c r="E10" s="60"/>
      <c r="F10" s="61"/>
      <c r="G10" s="61">
        <v>406668.47</v>
      </c>
      <c r="H10" s="61"/>
      <c r="I10" s="61"/>
    </row>
    <row r="11" spans="2:9" x14ac:dyDescent="0.25">
      <c r="B11" s="88" t="s">
        <v>43</v>
      </c>
      <c r="C11" s="88"/>
      <c r="D11" s="88"/>
      <c r="E11" s="88"/>
      <c r="F11" s="88"/>
      <c r="G11" s="62">
        <f>G10+G5</f>
        <v>6268805.2000000002</v>
      </c>
      <c r="H11" s="62"/>
      <c r="I11" s="62"/>
    </row>
    <row r="12" spans="2:9" x14ac:dyDescent="0.25">
      <c r="B12" s="63"/>
      <c r="C12" s="63"/>
      <c r="D12" s="63"/>
      <c r="E12" s="63"/>
      <c r="F12" s="63"/>
      <c r="G12" s="64"/>
    </row>
    <row r="13" spans="2:9" x14ac:dyDescent="0.25">
      <c r="B13" s="87" t="s">
        <v>44</v>
      </c>
      <c r="C13" s="87"/>
      <c r="D13" s="87"/>
      <c r="E13" s="87"/>
      <c r="F13" s="87"/>
      <c r="G13" s="87"/>
      <c r="H13" s="65"/>
      <c r="I13" s="66"/>
    </row>
    <row r="14" spans="2:9" x14ac:dyDescent="0.25">
      <c r="B14" s="72" t="s">
        <v>15</v>
      </c>
      <c r="C14" s="72" t="s">
        <v>41</v>
      </c>
      <c r="D14" s="72" t="s">
        <v>17</v>
      </c>
      <c r="E14" s="72" t="s">
        <v>18</v>
      </c>
      <c r="F14" s="72" t="s">
        <v>19</v>
      </c>
      <c r="G14" s="72" t="s">
        <v>20</v>
      </c>
      <c r="H14" s="61"/>
      <c r="I14" s="60"/>
    </row>
    <row r="15" spans="2:9" x14ac:dyDescent="0.25">
      <c r="B15" s="60">
        <v>1</v>
      </c>
      <c r="C15" s="60" t="s">
        <v>42</v>
      </c>
      <c r="D15" s="60"/>
      <c r="E15" s="60"/>
      <c r="F15" s="61"/>
      <c r="G15" s="74">
        <v>1054583.75</v>
      </c>
      <c r="H15" s="61"/>
      <c r="I15" s="61"/>
    </row>
    <row r="16" spans="2:9" x14ac:dyDescent="0.25">
      <c r="B16" s="88" t="s">
        <v>43</v>
      </c>
      <c r="C16" s="88"/>
      <c r="D16" s="88"/>
      <c r="E16" s="88"/>
      <c r="F16" s="88"/>
      <c r="G16" s="75">
        <f>G15+G11</f>
        <v>7323388.9500000002</v>
      </c>
      <c r="H16" s="62"/>
      <c r="I16" s="62"/>
    </row>
    <row r="18" spans="2:9" x14ac:dyDescent="0.25">
      <c r="B18" s="87" t="s">
        <v>56</v>
      </c>
      <c r="C18" s="87"/>
      <c r="D18" s="87"/>
      <c r="E18" s="87"/>
      <c r="F18" s="87"/>
      <c r="G18" s="87"/>
      <c r="H18" s="65"/>
      <c r="I18" s="66"/>
    </row>
    <row r="19" spans="2:9" x14ac:dyDescent="0.25">
      <c r="B19" s="72" t="s">
        <v>15</v>
      </c>
      <c r="C19" s="72" t="s">
        <v>41</v>
      </c>
      <c r="D19" s="72" t="s">
        <v>17</v>
      </c>
      <c r="E19" s="72" t="s">
        <v>18</v>
      </c>
      <c r="F19" s="72" t="s">
        <v>19</v>
      </c>
      <c r="G19" s="72" t="s">
        <v>20</v>
      </c>
      <c r="H19" s="61"/>
      <c r="I19" s="60"/>
    </row>
    <row r="20" spans="2:9" x14ac:dyDescent="0.25">
      <c r="B20" s="60">
        <v>1</v>
      </c>
      <c r="C20" s="60" t="s">
        <v>42</v>
      </c>
      <c r="D20" s="60"/>
      <c r="E20" s="60"/>
      <c r="F20" s="61"/>
      <c r="G20" s="74">
        <v>-255915.62</v>
      </c>
      <c r="H20" s="61"/>
      <c r="I20" s="61"/>
    </row>
    <row r="21" spans="2:9" x14ac:dyDescent="0.25">
      <c r="B21" s="88" t="s">
        <v>43</v>
      </c>
      <c r="C21" s="88"/>
      <c r="D21" s="88"/>
      <c r="E21" s="88"/>
      <c r="F21" s="88"/>
      <c r="G21" s="75">
        <f>G16+G20</f>
        <v>7067473.3300000001</v>
      </c>
      <c r="H21" s="62"/>
      <c r="I21" s="62"/>
    </row>
    <row r="23" spans="2:9" x14ac:dyDescent="0.25">
      <c r="B23" s="87" t="s">
        <v>57</v>
      </c>
      <c r="C23" s="87"/>
      <c r="D23" s="87"/>
      <c r="E23" s="87"/>
      <c r="F23" s="87"/>
      <c r="G23" s="87"/>
      <c r="H23" s="65"/>
      <c r="I23" s="66"/>
    </row>
    <row r="24" spans="2:9" x14ac:dyDescent="0.25">
      <c r="B24" s="72" t="s">
        <v>15</v>
      </c>
      <c r="C24" s="72" t="s">
        <v>41</v>
      </c>
      <c r="D24" s="72" t="s">
        <v>17</v>
      </c>
      <c r="E24" s="72" t="s">
        <v>18</v>
      </c>
      <c r="F24" s="72" t="s">
        <v>19</v>
      </c>
      <c r="G24" s="72" t="s">
        <v>20</v>
      </c>
      <c r="H24" s="61"/>
      <c r="I24" s="60"/>
    </row>
    <row r="25" spans="2:9" x14ac:dyDescent="0.25">
      <c r="B25" s="60">
        <v>1</v>
      </c>
      <c r="C25" s="60" t="s">
        <v>42</v>
      </c>
      <c r="D25" s="60"/>
      <c r="E25" s="60"/>
      <c r="F25" s="61"/>
      <c r="G25" s="74">
        <v>993120.87</v>
      </c>
      <c r="H25" s="61"/>
      <c r="I25" s="61"/>
    </row>
    <row r="26" spans="2:9" x14ac:dyDescent="0.25">
      <c r="B26" s="88" t="s">
        <v>43</v>
      </c>
      <c r="C26" s="88"/>
      <c r="D26" s="88"/>
      <c r="E26" s="88"/>
      <c r="F26" s="88"/>
      <c r="G26" s="75">
        <f>G25+G21</f>
        <v>8060594.2000000002</v>
      </c>
      <c r="H26" s="62"/>
      <c r="I26" s="62"/>
    </row>
    <row r="28" spans="2:9" x14ac:dyDescent="0.25">
      <c r="B28" s="87" t="s">
        <v>53</v>
      </c>
      <c r="C28" s="87"/>
      <c r="D28" s="87"/>
      <c r="E28" s="87"/>
      <c r="F28" s="87"/>
      <c r="G28" s="87"/>
      <c r="H28" s="65"/>
      <c r="I28" s="66"/>
    </row>
    <row r="29" spans="2:9" x14ac:dyDescent="0.25">
      <c r="B29" s="78" t="s">
        <v>15</v>
      </c>
      <c r="C29" s="78" t="s">
        <v>41</v>
      </c>
      <c r="D29" s="78" t="s">
        <v>17</v>
      </c>
      <c r="E29" s="78" t="s">
        <v>18</v>
      </c>
      <c r="F29" s="78" t="s">
        <v>19</v>
      </c>
      <c r="G29" s="78" t="s">
        <v>20</v>
      </c>
      <c r="H29" s="61"/>
      <c r="I29" s="60"/>
    </row>
    <row r="30" spans="2:9" x14ac:dyDescent="0.25">
      <c r="B30" s="60">
        <v>1</v>
      </c>
      <c r="C30" s="60" t="s">
        <v>42</v>
      </c>
      <c r="D30" s="60"/>
      <c r="E30" s="60"/>
      <c r="F30" s="61"/>
      <c r="G30" s="74">
        <v>351721.63</v>
      </c>
      <c r="H30" s="61"/>
      <c r="I30" s="61"/>
    </row>
    <row r="31" spans="2:9" x14ac:dyDescent="0.25">
      <c r="B31" s="88" t="s">
        <v>43</v>
      </c>
      <c r="C31" s="88"/>
      <c r="D31" s="88"/>
      <c r="E31" s="88"/>
      <c r="F31" s="88"/>
      <c r="G31" s="75">
        <f>G26+G30</f>
        <v>8412315.8300000001</v>
      </c>
      <c r="H31" s="62"/>
      <c r="I31" s="62"/>
    </row>
    <row r="33" spans="2:9" x14ac:dyDescent="0.25">
      <c r="B33" s="87" t="s">
        <v>60</v>
      </c>
      <c r="C33" s="87"/>
      <c r="D33" s="87"/>
      <c r="E33" s="87"/>
      <c r="F33" s="87"/>
      <c r="G33" s="87"/>
      <c r="H33" s="65"/>
      <c r="I33" s="66"/>
    </row>
    <row r="34" spans="2:9" x14ac:dyDescent="0.25">
      <c r="B34" s="79" t="s">
        <v>15</v>
      </c>
      <c r="C34" s="79" t="s">
        <v>41</v>
      </c>
      <c r="D34" s="79" t="s">
        <v>17</v>
      </c>
      <c r="E34" s="79" t="s">
        <v>18</v>
      </c>
      <c r="F34" s="79" t="s">
        <v>19</v>
      </c>
      <c r="G34" s="79" t="s">
        <v>20</v>
      </c>
      <c r="H34" s="61"/>
      <c r="I34" s="60"/>
    </row>
    <row r="35" spans="2:9" x14ac:dyDescent="0.25">
      <c r="B35" s="60">
        <v>1</v>
      </c>
      <c r="C35" s="60" t="s">
        <v>42</v>
      </c>
      <c r="D35" s="60"/>
      <c r="E35" s="60"/>
      <c r="F35" s="61"/>
      <c r="G35" s="74">
        <v>174412.07</v>
      </c>
      <c r="H35" s="61"/>
      <c r="I35" s="61"/>
    </row>
    <row r="36" spans="2:9" x14ac:dyDescent="0.25">
      <c r="B36" s="88" t="s">
        <v>43</v>
      </c>
      <c r="C36" s="88"/>
      <c r="D36" s="88"/>
      <c r="E36" s="88"/>
      <c r="F36" s="88"/>
      <c r="G36" s="75">
        <f>G31+G35</f>
        <v>8586727.9000000004</v>
      </c>
      <c r="H36" s="62"/>
      <c r="I36" s="62"/>
    </row>
    <row r="38" spans="2:9" x14ac:dyDescent="0.25">
      <c r="B38" s="87" t="s">
        <v>74</v>
      </c>
      <c r="C38" s="87"/>
      <c r="D38" s="87"/>
      <c r="E38" s="87"/>
      <c r="F38" s="87"/>
      <c r="G38" s="87"/>
      <c r="H38" s="65"/>
      <c r="I38" s="66"/>
    </row>
    <row r="39" spans="2:9" x14ac:dyDescent="0.25">
      <c r="B39" s="81" t="s">
        <v>15</v>
      </c>
      <c r="C39" s="81" t="s">
        <v>41</v>
      </c>
      <c r="D39" s="81" t="s">
        <v>17</v>
      </c>
      <c r="E39" s="81" t="s">
        <v>18</v>
      </c>
      <c r="F39" s="81" t="s">
        <v>19</v>
      </c>
      <c r="G39" s="81" t="s">
        <v>20</v>
      </c>
      <c r="H39" s="61"/>
      <c r="I39" s="60"/>
    </row>
    <row r="40" spans="2:9" x14ac:dyDescent="0.25">
      <c r="B40" s="60">
        <v>1</v>
      </c>
      <c r="C40" s="60" t="s">
        <v>42</v>
      </c>
      <c r="D40" s="60"/>
      <c r="E40" s="60"/>
      <c r="F40" s="61"/>
      <c r="G40" s="74">
        <v>91332.9</v>
      </c>
      <c r="H40" s="61"/>
      <c r="I40" s="61"/>
    </row>
    <row r="41" spans="2:9" x14ac:dyDescent="0.25">
      <c r="B41" s="88" t="s">
        <v>43</v>
      </c>
      <c r="C41" s="88"/>
      <c r="D41" s="88"/>
      <c r="E41" s="88"/>
      <c r="F41" s="88"/>
      <c r="G41" s="75">
        <f>G36+G40</f>
        <v>8678060.8000000007</v>
      </c>
      <c r="H41" s="62"/>
      <c r="I41" s="62"/>
    </row>
    <row r="43" spans="2:9" x14ac:dyDescent="0.25">
      <c r="B43" s="87" t="s">
        <v>73</v>
      </c>
      <c r="C43" s="87"/>
      <c r="D43" s="87"/>
      <c r="E43" s="87"/>
      <c r="F43" s="87"/>
      <c r="G43" s="87"/>
      <c r="H43" s="65"/>
      <c r="I43" s="66"/>
    </row>
    <row r="44" spans="2:9" x14ac:dyDescent="0.25">
      <c r="B44" s="81" t="s">
        <v>15</v>
      </c>
      <c r="C44" s="81" t="s">
        <v>41</v>
      </c>
      <c r="D44" s="81" t="s">
        <v>17</v>
      </c>
      <c r="E44" s="81" t="s">
        <v>18</v>
      </c>
      <c r="F44" s="81" t="s">
        <v>19</v>
      </c>
      <c r="G44" s="81" t="s">
        <v>20</v>
      </c>
      <c r="H44" s="61"/>
      <c r="I44" s="60"/>
    </row>
    <row r="45" spans="2:9" x14ac:dyDescent="0.25">
      <c r="B45" s="60">
        <v>1</v>
      </c>
      <c r="C45" s="60" t="s">
        <v>42</v>
      </c>
      <c r="D45" s="60"/>
      <c r="E45" s="60"/>
      <c r="F45" s="61"/>
      <c r="G45" s="74">
        <v>557668.43999999994</v>
      </c>
      <c r="H45" s="61"/>
      <c r="I45" s="61"/>
    </row>
    <row r="46" spans="2:9" x14ac:dyDescent="0.25">
      <c r="B46" s="88" t="s">
        <v>43</v>
      </c>
      <c r="C46" s="88"/>
      <c r="D46" s="88"/>
      <c r="E46" s="88"/>
      <c r="F46" s="88"/>
      <c r="G46" s="75">
        <f>G41+G45</f>
        <v>9235729.2400000002</v>
      </c>
      <c r="H46" s="62"/>
      <c r="I46" s="62"/>
    </row>
  </sheetData>
  <mergeCells count="18">
    <mergeCell ref="B38:G38"/>
    <mergeCell ref="B41:F41"/>
    <mergeCell ref="B43:G43"/>
    <mergeCell ref="B46:F46"/>
    <mergeCell ref="B33:G33"/>
    <mergeCell ref="B36:F36"/>
    <mergeCell ref="B28:G28"/>
    <mergeCell ref="B31:F31"/>
    <mergeCell ref="B2:G2"/>
    <mergeCell ref="B5:F5"/>
    <mergeCell ref="B8:G8"/>
    <mergeCell ref="B11:F11"/>
    <mergeCell ref="B26:F26"/>
    <mergeCell ref="B18:G18"/>
    <mergeCell ref="B13:G13"/>
    <mergeCell ref="B16:F16"/>
    <mergeCell ref="B21:F21"/>
    <mergeCell ref="B23:G23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R27"/>
  <sheetViews>
    <sheetView showGridLines="0" tabSelected="1" topLeftCell="AH1" workbookViewId="0">
      <selection activeCell="AO18" sqref="AO18"/>
    </sheetView>
  </sheetViews>
  <sheetFormatPr defaultRowHeight="15" x14ac:dyDescent="0.25"/>
  <cols>
    <col min="1" max="1" width="4.140625" style="33" customWidth="1"/>
    <col min="2" max="2" width="11.42578125" style="33" customWidth="1"/>
    <col min="3" max="3" width="17.85546875" style="33" customWidth="1"/>
    <col min="4" max="4" width="19.140625" style="33" customWidth="1"/>
    <col min="5" max="5" width="13.85546875" style="33" customWidth="1"/>
    <col min="6" max="6" width="17.5703125" style="33" customWidth="1"/>
    <col min="7" max="7" width="15.28515625" style="33" customWidth="1"/>
    <col min="8" max="8" width="16" style="33" customWidth="1"/>
    <col min="9" max="9" width="16.7109375" style="34" customWidth="1"/>
    <col min="10" max="10" width="13.85546875" style="33" customWidth="1"/>
    <col min="11" max="11" width="15.28515625" style="33" customWidth="1"/>
    <col min="12" max="12" width="18.7109375" style="33" customWidth="1"/>
    <col min="13" max="13" width="16" style="33" customWidth="1"/>
    <col min="14" max="14" width="16.7109375" style="34" customWidth="1"/>
    <col min="15" max="15" width="13.85546875" style="33" customWidth="1"/>
    <col min="16" max="16" width="17.85546875" style="33" customWidth="1"/>
    <col min="17" max="17" width="21.28515625" style="33" customWidth="1"/>
    <col min="18" max="18" width="16" style="33" customWidth="1"/>
    <col min="19" max="19" width="16.7109375" style="34" customWidth="1"/>
    <col min="20" max="20" width="13.85546875" style="33" customWidth="1"/>
    <col min="21" max="21" width="18.42578125" style="33" customWidth="1"/>
    <col min="22" max="22" width="18.5703125" style="33" customWidth="1"/>
    <col min="23" max="23" width="16" style="33" customWidth="1"/>
    <col min="24" max="24" width="16.7109375" style="34" customWidth="1"/>
    <col min="25" max="25" width="13.85546875" style="33" customWidth="1"/>
    <col min="26" max="26" width="16.5703125" style="33" customWidth="1"/>
    <col min="27" max="27" width="20.7109375" style="33" customWidth="1"/>
    <col min="28" max="28" width="16" style="33" customWidth="1"/>
    <col min="29" max="29" width="16.7109375" style="34" customWidth="1"/>
    <col min="30" max="30" width="19.28515625" style="33" customWidth="1"/>
    <col min="31" max="31" width="16.140625" style="33" customWidth="1"/>
    <col min="32" max="32" width="19.5703125" style="33" customWidth="1"/>
    <col min="33" max="33" width="16" style="33" customWidth="1"/>
    <col min="34" max="34" width="16.7109375" style="34" bestFit="1" customWidth="1"/>
    <col min="35" max="35" width="18" style="33" customWidth="1"/>
    <col min="36" max="36" width="17.5703125" style="33" customWidth="1"/>
    <col min="37" max="37" width="18" style="33" customWidth="1"/>
    <col min="38" max="38" width="13" style="33" customWidth="1"/>
    <col min="39" max="39" width="20.7109375" style="33" customWidth="1"/>
    <col min="40" max="40" width="14.85546875" style="33" customWidth="1"/>
    <col min="41" max="41" width="17.140625" style="33" customWidth="1"/>
    <col min="42" max="42" width="17.5703125" style="33" customWidth="1"/>
    <col min="43" max="43" width="15.7109375" style="33" customWidth="1"/>
    <col min="44" max="44" width="20.140625" style="33" customWidth="1"/>
    <col min="45" max="16384" width="9.140625" style="33"/>
  </cols>
  <sheetData>
    <row r="1" spans="2:44" s="69" customFormat="1" x14ac:dyDescent="0.25">
      <c r="F1" s="69">
        <v>44975</v>
      </c>
      <c r="I1" s="70"/>
      <c r="N1" s="70"/>
      <c r="S1" s="70"/>
      <c r="X1" s="70"/>
      <c r="AC1" s="70"/>
      <c r="AH1" s="70"/>
    </row>
    <row r="2" spans="2:44" s="69" customFormat="1" x14ac:dyDescent="0.25">
      <c r="F2" s="69">
        <v>44217</v>
      </c>
      <c r="I2" s="70"/>
      <c r="N2" s="70"/>
      <c r="S2" s="70"/>
      <c r="X2" s="70"/>
      <c r="AC2" s="70"/>
      <c r="AH2" s="70"/>
    </row>
    <row r="3" spans="2:44" s="71" customFormat="1" x14ac:dyDescent="0.25">
      <c r="F3" s="71">
        <f>F1-F2</f>
        <v>758</v>
      </c>
    </row>
    <row r="4" spans="2:44" s="71" customFormat="1" x14ac:dyDescent="0.25"/>
    <row r="5" spans="2:44" s="35" customFormat="1" x14ac:dyDescent="0.25">
      <c r="B5" s="87" t="str">
        <f>'Resumo do Contrato'!B3</f>
        <v>CONTRATO 05/2020/BAR</v>
      </c>
      <c r="C5" s="87"/>
      <c r="D5" s="87"/>
      <c r="E5" s="89" t="s">
        <v>32</v>
      </c>
      <c r="F5" s="89"/>
      <c r="G5" s="89"/>
      <c r="H5" s="89"/>
      <c r="I5" s="90" t="s">
        <v>6</v>
      </c>
      <c r="J5" s="89" t="s">
        <v>46</v>
      </c>
      <c r="K5" s="89"/>
      <c r="L5" s="89"/>
      <c r="M5" s="89"/>
      <c r="N5" s="90" t="s">
        <v>6</v>
      </c>
      <c r="O5" s="89" t="s">
        <v>47</v>
      </c>
      <c r="P5" s="89"/>
      <c r="Q5" s="89"/>
      <c r="R5" s="89"/>
      <c r="S5" s="90" t="s">
        <v>6</v>
      </c>
      <c r="T5" s="89" t="s">
        <v>48</v>
      </c>
      <c r="U5" s="89"/>
      <c r="V5" s="89"/>
      <c r="W5" s="89"/>
      <c r="X5" s="90" t="s">
        <v>6</v>
      </c>
      <c r="Y5" s="89" t="s">
        <v>61</v>
      </c>
      <c r="Z5" s="89"/>
      <c r="AA5" s="89"/>
      <c r="AB5" s="89"/>
      <c r="AC5" s="90" t="s">
        <v>6</v>
      </c>
      <c r="AD5" s="89" t="s">
        <v>62</v>
      </c>
      <c r="AE5" s="89"/>
      <c r="AF5" s="89"/>
      <c r="AG5" s="89"/>
      <c r="AH5" s="90" t="s">
        <v>6</v>
      </c>
      <c r="AI5" s="89" t="s">
        <v>63</v>
      </c>
      <c r="AJ5" s="89"/>
      <c r="AK5" s="89"/>
      <c r="AL5" s="89"/>
      <c r="AM5" s="90" t="s">
        <v>6</v>
      </c>
      <c r="AN5" s="89" t="s">
        <v>64</v>
      </c>
      <c r="AO5" s="89"/>
      <c r="AP5" s="89"/>
      <c r="AQ5" s="89"/>
      <c r="AR5" s="90" t="s">
        <v>6</v>
      </c>
    </row>
    <row r="6" spans="2:44" s="35" customFormat="1" x14ac:dyDescent="0.25">
      <c r="B6" s="92" t="str">
        <f>'Resumo do Contrato'!D4</f>
        <v>19/02/2020 A 18/02/2023</v>
      </c>
      <c r="C6" s="92"/>
      <c r="D6" s="92"/>
      <c r="E6" s="89" t="s">
        <v>31</v>
      </c>
      <c r="F6" s="89"/>
      <c r="G6" s="89"/>
      <c r="H6" s="89"/>
      <c r="I6" s="90"/>
      <c r="J6" s="89" t="s">
        <v>45</v>
      </c>
      <c r="K6" s="89"/>
      <c r="L6" s="89"/>
      <c r="M6" s="89"/>
      <c r="N6" s="90"/>
      <c r="O6" s="89"/>
      <c r="P6" s="89"/>
      <c r="Q6" s="89"/>
      <c r="R6" s="89"/>
      <c r="S6" s="90"/>
      <c r="T6" s="89"/>
      <c r="U6" s="89"/>
      <c r="V6" s="89"/>
      <c r="W6" s="89"/>
      <c r="X6" s="90"/>
      <c r="Y6" s="89"/>
      <c r="Z6" s="89"/>
      <c r="AA6" s="89"/>
      <c r="AB6" s="89"/>
      <c r="AC6" s="90"/>
      <c r="AD6" s="89"/>
      <c r="AE6" s="89"/>
      <c r="AF6" s="89"/>
      <c r="AG6" s="89"/>
      <c r="AH6" s="90"/>
      <c r="AI6" s="89"/>
      <c r="AJ6" s="89"/>
      <c r="AK6" s="89"/>
      <c r="AL6" s="89"/>
      <c r="AM6" s="90"/>
      <c r="AN6" s="89"/>
      <c r="AO6" s="89"/>
      <c r="AP6" s="89"/>
      <c r="AQ6" s="89"/>
      <c r="AR6" s="90"/>
    </row>
    <row r="7" spans="2:44" s="35" customFormat="1" x14ac:dyDescent="0.25">
      <c r="B7" s="87"/>
      <c r="C7" s="87"/>
      <c r="D7" s="87"/>
      <c r="E7" s="89"/>
      <c r="F7" s="89"/>
      <c r="G7" s="89"/>
      <c r="H7" s="89"/>
      <c r="I7" s="90"/>
      <c r="J7" s="89"/>
      <c r="K7" s="89"/>
      <c r="L7" s="89"/>
      <c r="M7" s="89"/>
      <c r="N7" s="90"/>
      <c r="O7" s="89"/>
      <c r="P7" s="89"/>
      <c r="Q7" s="89"/>
      <c r="R7" s="89"/>
      <c r="S7" s="90"/>
      <c r="T7" s="89"/>
      <c r="U7" s="89"/>
      <c r="V7" s="89"/>
      <c r="W7" s="89"/>
      <c r="X7" s="90"/>
      <c r="Y7" s="89"/>
      <c r="Z7" s="89"/>
      <c r="AA7" s="89"/>
      <c r="AB7" s="89"/>
      <c r="AC7" s="90"/>
      <c r="AD7" s="89"/>
      <c r="AE7" s="89"/>
      <c r="AF7" s="89"/>
      <c r="AG7" s="89"/>
      <c r="AH7" s="90"/>
      <c r="AI7" s="89"/>
      <c r="AJ7" s="89"/>
      <c r="AK7" s="89"/>
      <c r="AL7" s="89"/>
      <c r="AM7" s="90"/>
      <c r="AN7" s="89"/>
      <c r="AO7" s="89"/>
      <c r="AP7" s="89"/>
      <c r="AQ7" s="89"/>
      <c r="AR7" s="90"/>
    </row>
    <row r="8" spans="2:44" s="36" customFormat="1" ht="45" x14ac:dyDescent="0.25">
      <c r="B8" s="93"/>
      <c r="C8" s="37" t="s">
        <v>7</v>
      </c>
      <c r="D8" s="37" t="s">
        <v>0</v>
      </c>
      <c r="E8" s="37" t="s">
        <v>11</v>
      </c>
      <c r="F8" s="37" t="s">
        <v>12</v>
      </c>
      <c r="G8" s="37" t="s">
        <v>21</v>
      </c>
      <c r="H8" s="38" t="s">
        <v>5</v>
      </c>
      <c r="I8" s="90"/>
      <c r="J8" s="37" t="s">
        <v>11</v>
      </c>
      <c r="K8" s="37" t="s">
        <v>12</v>
      </c>
      <c r="L8" s="37" t="s">
        <v>21</v>
      </c>
      <c r="M8" s="38" t="s">
        <v>5</v>
      </c>
      <c r="N8" s="90"/>
      <c r="O8" s="37" t="s">
        <v>11</v>
      </c>
      <c r="P8" s="37" t="s">
        <v>12</v>
      </c>
      <c r="Q8" s="37" t="s">
        <v>21</v>
      </c>
      <c r="R8" s="38" t="s">
        <v>5</v>
      </c>
      <c r="S8" s="90"/>
      <c r="T8" s="37" t="s">
        <v>11</v>
      </c>
      <c r="U8" s="37" t="s">
        <v>12</v>
      </c>
      <c r="V8" s="37" t="s">
        <v>21</v>
      </c>
      <c r="W8" s="38" t="s">
        <v>5</v>
      </c>
      <c r="X8" s="90"/>
      <c r="Y8" s="37" t="s">
        <v>11</v>
      </c>
      <c r="Z8" s="37" t="s">
        <v>12</v>
      </c>
      <c r="AA8" s="37" t="s">
        <v>21</v>
      </c>
      <c r="AB8" s="38" t="s">
        <v>5</v>
      </c>
      <c r="AC8" s="90"/>
      <c r="AD8" s="37" t="s">
        <v>11</v>
      </c>
      <c r="AE8" s="37" t="s">
        <v>12</v>
      </c>
      <c r="AF8" s="37" t="s">
        <v>21</v>
      </c>
      <c r="AG8" s="38" t="s">
        <v>5</v>
      </c>
      <c r="AH8" s="90"/>
      <c r="AI8" s="37" t="s">
        <v>11</v>
      </c>
      <c r="AJ8" s="37" t="s">
        <v>12</v>
      </c>
      <c r="AK8" s="37" t="s">
        <v>21</v>
      </c>
      <c r="AL8" s="38" t="s">
        <v>5</v>
      </c>
      <c r="AM8" s="90"/>
      <c r="AN8" s="37" t="s">
        <v>11</v>
      </c>
      <c r="AO8" s="37" t="s">
        <v>12</v>
      </c>
      <c r="AP8" s="37" t="s">
        <v>21</v>
      </c>
      <c r="AQ8" s="38" t="s">
        <v>5</v>
      </c>
      <c r="AR8" s="90"/>
    </row>
    <row r="9" spans="2:44" s="35" customFormat="1" x14ac:dyDescent="0.25">
      <c r="B9" s="93"/>
      <c r="C9" s="39"/>
      <c r="D9" s="40">
        <v>5862136.7300000004</v>
      </c>
      <c r="E9" s="40"/>
      <c r="F9" s="40">
        <v>6268805.2000000002</v>
      </c>
      <c r="G9" s="40">
        <f>F9-D9</f>
        <v>406668.46999999974</v>
      </c>
      <c r="H9" s="41">
        <v>406668.47</v>
      </c>
      <c r="I9" s="42">
        <f>H9+D9</f>
        <v>6268805.2000000002</v>
      </c>
      <c r="J9" s="40"/>
      <c r="K9" s="76">
        <v>7323388.9500000002</v>
      </c>
      <c r="L9" s="76">
        <f>K9-F9</f>
        <v>1054583.75</v>
      </c>
      <c r="M9" s="41">
        <v>1054583.75</v>
      </c>
      <c r="N9" s="42">
        <f>M9+I9</f>
        <v>7323388.9500000002</v>
      </c>
      <c r="O9" s="40"/>
      <c r="P9" s="40">
        <v>7067473.3300000001</v>
      </c>
      <c r="Q9" s="40">
        <f>P9-K9</f>
        <v>-255915.62000000011</v>
      </c>
      <c r="R9" s="41">
        <v>-255915.62</v>
      </c>
      <c r="S9" s="42">
        <f>R9+N9</f>
        <v>7067473.3300000001</v>
      </c>
      <c r="T9" s="40"/>
      <c r="U9" s="40">
        <v>8060594.2000000002</v>
      </c>
      <c r="V9" s="40">
        <f>U9-P9</f>
        <v>993120.87000000011</v>
      </c>
      <c r="W9" s="41">
        <v>993120.87</v>
      </c>
      <c r="X9" s="42">
        <f>W9+S9</f>
        <v>8060594.2000000002</v>
      </c>
      <c r="Y9" s="40"/>
      <c r="Z9" s="40">
        <f>X9+AB9</f>
        <v>8412315.8300000001</v>
      </c>
      <c r="AA9" s="40">
        <f>Z9-U9</f>
        <v>351721.62999999989</v>
      </c>
      <c r="AB9" s="41">
        <v>351721.63</v>
      </c>
      <c r="AC9" s="42">
        <f>AB9+X9</f>
        <v>8412315.8300000001</v>
      </c>
      <c r="AD9" s="40"/>
      <c r="AE9" s="40">
        <v>8586727.9000000004</v>
      </c>
      <c r="AF9" s="40">
        <f>AE9-Z9</f>
        <v>174412.0700000003</v>
      </c>
      <c r="AG9" s="41">
        <f>AF9</f>
        <v>174412.0700000003</v>
      </c>
      <c r="AH9" s="42">
        <f>AG9+AC9</f>
        <v>8586727.9000000004</v>
      </c>
      <c r="AI9" s="40"/>
      <c r="AJ9" s="40">
        <v>8678060.8000000007</v>
      </c>
      <c r="AK9" s="40">
        <f>AJ9-AE9</f>
        <v>91332.900000000373</v>
      </c>
      <c r="AL9" s="41">
        <f>AK9</f>
        <v>91332.900000000373</v>
      </c>
      <c r="AM9" s="42">
        <f>AL9+AH9</f>
        <v>8678060.8000000007</v>
      </c>
      <c r="AN9" s="40"/>
      <c r="AO9" s="40">
        <v>9235729.2400000002</v>
      </c>
      <c r="AP9" s="40">
        <f>AO9-AJ9</f>
        <v>557668.43999999948</v>
      </c>
      <c r="AQ9" s="41">
        <f>AP9</f>
        <v>557668.43999999948</v>
      </c>
      <c r="AR9" s="42">
        <f>AQ9+AM9</f>
        <v>9235729.2400000002</v>
      </c>
    </row>
    <row r="10" spans="2:44" s="35" customFormat="1" x14ac:dyDescent="0.25">
      <c r="B10" s="91" t="s">
        <v>13</v>
      </c>
      <c r="C10" s="91"/>
      <c r="D10" s="43"/>
      <c r="E10" s="91" t="s">
        <v>13</v>
      </c>
      <c r="F10" s="91"/>
      <c r="G10" s="44"/>
      <c r="H10" s="45"/>
      <c r="I10" s="45"/>
      <c r="J10" s="91" t="s">
        <v>13</v>
      </c>
      <c r="K10" s="91"/>
      <c r="L10" s="57"/>
      <c r="M10" s="45"/>
      <c r="N10" s="45"/>
      <c r="O10" s="91" t="s">
        <v>13</v>
      </c>
      <c r="P10" s="91"/>
      <c r="Q10" s="57"/>
      <c r="R10" s="45"/>
      <c r="S10" s="45"/>
      <c r="T10" s="91" t="s">
        <v>13</v>
      </c>
      <c r="U10" s="91"/>
      <c r="V10" s="57"/>
      <c r="W10" s="45"/>
      <c r="X10" s="45"/>
      <c r="Y10" s="91" t="s">
        <v>13</v>
      </c>
      <c r="Z10" s="91"/>
      <c r="AA10" s="57"/>
      <c r="AB10" s="45"/>
      <c r="AC10" s="45"/>
      <c r="AD10" s="91" t="s">
        <v>13</v>
      </c>
      <c r="AE10" s="91"/>
      <c r="AF10" s="57"/>
      <c r="AG10" s="45"/>
      <c r="AH10" s="45"/>
      <c r="AI10" s="91" t="s">
        <v>13</v>
      </c>
      <c r="AJ10" s="91"/>
      <c r="AK10" s="82"/>
      <c r="AL10" s="45"/>
      <c r="AM10" s="45"/>
      <c r="AN10" s="91" t="s">
        <v>13</v>
      </c>
      <c r="AO10" s="91"/>
      <c r="AP10" s="82"/>
      <c r="AQ10" s="45"/>
      <c r="AR10" s="45"/>
    </row>
    <row r="11" spans="2:44" s="46" customFormat="1" ht="45" x14ac:dyDescent="0.25">
      <c r="B11" s="49" t="s">
        <v>23</v>
      </c>
      <c r="C11" s="47" t="s">
        <v>24</v>
      </c>
      <c r="D11" s="48"/>
      <c r="E11" s="49" t="s">
        <v>23</v>
      </c>
      <c r="F11" s="50" t="s">
        <v>14</v>
      </c>
      <c r="G11" s="50" t="s">
        <v>24</v>
      </c>
      <c r="H11" s="51"/>
      <c r="I11" s="45"/>
      <c r="J11" s="49" t="s">
        <v>23</v>
      </c>
      <c r="K11" s="50" t="s">
        <v>14</v>
      </c>
      <c r="L11" s="50" t="s">
        <v>24</v>
      </c>
      <c r="M11" s="51"/>
      <c r="N11" s="45"/>
      <c r="O11" s="49" t="s">
        <v>23</v>
      </c>
      <c r="P11" s="50" t="s">
        <v>14</v>
      </c>
      <c r="Q11" s="50" t="s">
        <v>24</v>
      </c>
      <c r="R11" s="51"/>
      <c r="S11" s="45"/>
      <c r="T11" s="49" t="s">
        <v>23</v>
      </c>
      <c r="U11" s="50" t="s">
        <v>14</v>
      </c>
      <c r="V11" s="50" t="s">
        <v>24</v>
      </c>
      <c r="W11" s="51"/>
      <c r="X11" s="45"/>
      <c r="Y11" s="49" t="s">
        <v>23</v>
      </c>
      <c r="Z11" s="50" t="s">
        <v>14</v>
      </c>
      <c r="AA11" s="50" t="s">
        <v>24</v>
      </c>
      <c r="AB11" s="51"/>
      <c r="AC11" s="45"/>
      <c r="AD11" s="49" t="s">
        <v>23</v>
      </c>
      <c r="AE11" s="50" t="s">
        <v>14</v>
      </c>
      <c r="AF11" s="50" t="s">
        <v>24</v>
      </c>
      <c r="AG11" s="51"/>
      <c r="AH11" s="45"/>
      <c r="AI11" s="49" t="s">
        <v>23</v>
      </c>
      <c r="AJ11" s="50" t="s">
        <v>14</v>
      </c>
      <c r="AK11" s="50" t="s">
        <v>24</v>
      </c>
      <c r="AL11" s="51"/>
      <c r="AM11" s="45"/>
      <c r="AN11" s="49" t="s">
        <v>23</v>
      </c>
      <c r="AO11" s="50" t="s">
        <v>14</v>
      </c>
      <c r="AP11" s="50" t="s">
        <v>24</v>
      </c>
      <c r="AQ11" s="51"/>
      <c r="AR11" s="45"/>
    </row>
    <row r="12" spans="2:44" s="35" customFormat="1" x14ac:dyDescent="0.25">
      <c r="B12" s="52" t="s">
        <v>22</v>
      </c>
      <c r="C12" s="53">
        <v>5862136.7300000004</v>
      </c>
      <c r="E12" s="52" t="s">
        <v>22</v>
      </c>
      <c r="F12" s="55"/>
      <c r="G12" s="55">
        <v>6268805.2000000002</v>
      </c>
      <c r="H12" s="56"/>
      <c r="I12" s="45"/>
      <c r="J12" s="52" t="s">
        <v>22</v>
      </c>
      <c r="K12" s="55"/>
      <c r="L12" s="55">
        <f>I9+M9</f>
        <v>7323388.9500000002</v>
      </c>
      <c r="M12" s="56"/>
      <c r="N12" s="45"/>
      <c r="O12" s="77" t="s">
        <v>49</v>
      </c>
      <c r="P12" s="55">
        <f>(Q9/360)*148</f>
        <v>-105209.75488888893</v>
      </c>
      <c r="Q12" s="55">
        <f>S9</f>
        <v>7067473.3300000001</v>
      </c>
      <c r="R12" s="56"/>
      <c r="S12" s="45"/>
      <c r="T12" s="52" t="s">
        <v>49</v>
      </c>
      <c r="U12" s="55"/>
      <c r="V12" s="55">
        <v>8060594.2000000002</v>
      </c>
      <c r="W12" s="56"/>
      <c r="X12" s="45"/>
      <c r="Y12" s="52" t="s">
        <v>49</v>
      </c>
      <c r="Z12" s="55">
        <f>(AA9/365)*269</f>
        <v>259214.02320547937</v>
      </c>
      <c r="AA12" s="55">
        <f>Z9</f>
        <v>8412315.8300000001</v>
      </c>
      <c r="AB12" s="56"/>
      <c r="AC12" s="45"/>
      <c r="AD12" s="52" t="s">
        <v>22</v>
      </c>
      <c r="AE12" s="55"/>
      <c r="AF12" s="55">
        <f>AE9</f>
        <v>8586727.9000000004</v>
      </c>
      <c r="AG12" s="56"/>
      <c r="AH12" s="45"/>
      <c r="AI12" s="52" t="s">
        <v>22</v>
      </c>
      <c r="AJ12" s="55"/>
      <c r="AK12" s="55">
        <f>AJ9</f>
        <v>8678060.8000000007</v>
      </c>
      <c r="AL12" s="56"/>
      <c r="AM12" s="45"/>
      <c r="AN12" s="52" t="s">
        <v>22</v>
      </c>
      <c r="AO12" s="55"/>
      <c r="AP12" s="55">
        <f>AO9</f>
        <v>9235729.2400000002</v>
      </c>
      <c r="AQ12" s="56"/>
      <c r="AR12" s="45"/>
    </row>
    <row r="13" spans="2:44" s="35" customFormat="1" x14ac:dyDescent="0.25">
      <c r="B13" s="52"/>
      <c r="C13" s="53"/>
      <c r="E13" s="54"/>
      <c r="F13" s="55"/>
      <c r="G13" s="55"/>
      <c r="H13" s="68"/>
      <c r="I13" s="45"/>
      <c r="J13" s="54"/>
      <c r="K13" s="55"/>
      <c r="L13" s="55"/>
      <c r="M13" s="68"/>
      <c r="N13" s="45"/>
      <c r="O13" s="54"/>
      <c r="P13" s="55"/>
      <c r="Q13" s="55"/>
      <c r="R13" s="68"/>
      <c r="S13" s="45"/>
      <c r="T13" s="54"/>
      <c r="U13" s="55"/>
      <c r="V13" s="55"/>
      <c r="W13" s="68"/>
      <c r="X13" s="45"/>
      <c r="Y13" s="54"/>
      <c r="Z13" s="55"/>
      <c r="AA13" s="55"/>
      <c r="AB13" s="68"/>
      <c r="AC13" s="45"/>
      <c r="AD13" s="54"/>
      <c r="AE13" s="55"/>
      <c r="AF13" s="55"/>
      <c r="AG13" s="68"/>
      <c r="AH13" s="45"/>
      <c r="AI13" s="54"/>
      <c r="AJ13" s="55"/>
      <c r="AK13" s="55"/>
      <c r="AL13" s="68"/>
      <c r="AM13" s="45"/>
      <c r="AN13" s="54"/>
      <c r="AO13" s="55"/>
      <c r="AP13" s="55"/>
      <c r="AQ13" s="68"/>
      <c r="AR13" s="45"/>
    </row>
    <row r="14" spans="2:44" s="35" customFormat="1" x14ac:dyDescent="0.25">
      <c r="B14" s="52"/>
      <c r="C14" s="53"/>
      <c r="E14" s="54"/>
      <c r="F14" s="55"/>
      <c r="G14" s="55"/>
      <c r="H14" s="68"/>
      <c r="I14" s="45"/>
      <c r="J14" s="54"/>
      <c r="K14" s="55"/>
      <c r="L14" s="55"/>
      <c r="M14" s="68"/>
      <c r="N14" s="45"/>
      <c r="O14" s="54"/>
      <c r="P14" s="55"/>
      <c r="Q14" s="55"/>
      <c r="R14" s="68"/>
      <c r="S14" s="45"/>
      <c r="T14" s="54"/>
      <c r="U14" s="55"/>
      <c r="V14" s="55"/>
      <c r="W14" s="68"/>
      <c r="X14" s="45"/>
      <c r="Y14" s="54"/>
      <c r="Z14" s="55"/>
      <c r="AA14" s="55"/>
      <c r="AB14" s="68"/>
      <c r="AC14" s="45"/>
      <c r="AD14" s="54"/>
      <c r="AE14" s="55"/>
      <c r="AF14" s="55"/>
      <c r="AG14" s="68"/>
      <c r="AH14" s="45"/>
      <c r="AI14" s="54"/>
      <c r="AJ14" s="55"/>
      <c r="AK14" s="55"/>
      <c r="AL14" s="68"/>
      <c r="AM14" s="45"/>
      <c r="AN14" s="54"/>
      <c r="AO14" s="55"/>
      <c r="AP14" s="55"/>
      <c r="AQ14" s="68"/>
      <c r="AR14" s="45"/>
    </row>
    <row r="15" spans="2:44" s="35" customFormat="1" x14ac:dyDescent="0.25">
      <c r="B15" s="52"/>
      <c r="C15" s="53"/>
      <c r="E15" s="54"/>
      <c r="F15" s="55"/>
      <c r="G15" s="55"/>
      <c r="H15" s="56"/>
      <c r="I15" s="45"/>
      <c r="J15" s="54"/>
      <c r="K15" s="55"/>
      <c r="L15" s="55"/>
      <c r="M15" s="56"/>
      <c r="N15" s="45"/>
      <c r="O15" s="54"/>
      <c r="P15" s="55"/>
      <c r="Q15" s="55"/>
      <c r="R15" s="56"/>
      <c r="S15" s="45"/>
      <c r="T15" s="54"/>
      <c r="U15" s="55"/>
      <c r="V15" s="55"/>
      <c r="W15" s="56"/>
      <c r="X15" s="45"/>
      <c r="Y15" s="54"/>
      <c r="Z15" s="55"/>
      <c r="AA15" s="55"/>
      <c r="AB15" s="56"/>
      <c r="AC15" s="45"/>
      <c r="AD15" s="54"/>
      <c r="AE15" s="55"/>
      <c r="AF15" s="55"/>
      <c r="AG15" s="56"/>
      <c r="AH15" s="45"/>
      <c r="AI15" s="54"/>
      <c r="AJ15" s="55"/>
      <c r="AK15" s="55"/>
      <c r="AL15" s="56"/>
      <c r="AM15" s="45"/>
      <c r="AN15" s="54"/>
      <c r="AO15" s="55"/>
      <c r="AP15" s="55"/>
      <c r="AQ15" s="56"/>
      <c r="AR15" s="45"/>
    </row>
    <row r="16" spans="2:44" s="35" customFormat="1" x14ac:dyDescent="0.25">
      <c r="B16" s="52"/>
      <c r="C16" s="53"/>
      <c r="E16" s="54"/>
      <c r="F16" s="55"/>
      <c r="G16" s="55"/>
      <c r="H16" s="56"/>
      <c r="I16" s="45"/>
      <c r="J16" s="54"/>
      <c r="K16" s="55"/>
      <c r="L16" s="55"/>
      <c r="M16" s="56"/>
      <c r="N16" s="45"/>
      <c r="O16" s="54"/>
      <c r="P16" s="55"/>
      <c r="Q16" s="55"/>
      <c r="R16" s="56"/>
      <c r="S16" s="45"/>
      <c r="T16" s="54"/>
      <c r="U16" s="55"/>
      <c r="V16" s="55"/>
      <c r="W16" s="56"/>
      <c r="X16" s="45"/>
      <c r="Y16" s="54"/>
      <c r="Z16" s="55"/>
      <c r="AA16" s="55"/>
      <c r="AB16" s="56"/>
      <c r="AC16" s="45"/>
      <c r="AD16" s="54"/>
      <c r="AE16" s="55"/>
      <c r="AF16" s="55"/>
      <c r="AG16" s="56"/>
      <c r="AH16" s="45"/>
      <c r="AI16" s="54"/>
      <c r="AJ16" s="55"/>
      <c r="AK16" s="55"/>
      <c r="AL16" s="56"/>
      <c r="AM16" s="45"/>
      <c r="AN16" s="54"/>
      <c r="AO16" s="55"/>
      <c r="AP16" s="55"/>
      <c r="AQ16" s="56"/>
      <c r="AR16" s="45"/>
    </row>
    <row r="17" spans="2:44" s="35" customFormat="1" x14ac:dyDescent="0.25">
      <c r="B17" s="52"/>
      <c r="C17" s="53"/>
      <c r="E17" s="54"/>
      <c r="F17" s="55"/>
      <c r="G17" s="55"/>
      <c r="H17" s="56"/>
      <c r="I17" s="45"/>
      <c r="J17" s="54"/>
      <c r="K17" s="55"/>
      <c r="L17" s="55"/>
      <c r="M17" s="56"/>
      <c r="N17" s="45"/>
      <c r="O17" s="54"/>
      <c r="P17" s="55"/>
      <c r="Q17" s="55"/>
      <c r="R17" s="56"/>
      <c r="S17" s="45"/>
      <c r="T17" s="54"/>
      <c r="U17" s="55"/>
      <c r="V17" s="55"/>
      <c r="W17" s="56"/>
      <c r="X17" s="45"/>
      <c r="Y17" s="54"/>
      <c r="Z17" s="55"/>
      <c r="AA17" s="55"/>
      <c r="AB17" s="56"/>
      <c r="AC17" s="45"/>
      <c r="AD17" s="54"/>
      <c r="AE17" s="55"/>
      <c r="AF17" s="55"/>
      <c r="AG17" s="56"/>
      <c r="AH17" s="45"/>
      <c r="AI17" s="54"/>
      <c r="AJ17" s="55"/>
      <c r="AK17" s="55"/>
      <c r="AL17" s="56"/>
      <c r="AM17" s="45"/>
      <c r="AN17" s="54"/>
      <c r="AO17" s="55"/>
      <c r="AP17" s="55"/>
      <c r="AQ17" s="56"/>
      <c r="AR17" s="45"/>
    </row>
    <row r="18" spans="2:44" s="35" customFormat="1" x14ac:dyDescent="0.25">
      <c r="B18" s="52"/>
      <c r="C18" s="53"/>
      <c r="E18" s="54"/>
      <c r="F18" s="55"/>
      <c r="G18" s="55"/>
      <c r="H18" s="56"/>
      <c r="I18" s="45"/>
      <c r="J18" s="54"/>
      <c r="K18" s="55"/>
      <c r="L18" s="55"/>
      <c r="M18" s="56"/>
      <c r="N18" s="45"/>
      <c r="O18" s="54"/>
      <c r="P18" s="55"/>
      <c r="Q18" s="55"/>
      <c r="R18" s="56"/>
      <c r="S18" s="45"/>
      <c r="T18" s="54"/>
      <c r="U18" s="55"/>
      <c r="V18" s="55"/>
      <c r="W18" s="56"/>
      <c r="X18" s="45"/>
      <c r="Y18" s="54"/>
      <c r="Z18" s="55"/>
      <c r="AA18" s="55"/>
      <c r="AB18" s="56"/>
      <c r="AC18" s="45"/>
      <c r="AD18" s="54"/>
      <c r="AE18" s="55"/>
      <c r="AF18" s="55"/>
      <c r="AG18" s="56"/>
      <c r="AH18" s="45"/>
      <c r="AI18" s="54"/>
      <c r="AJ18" s="55"/>
      <c r="AK18" s="55"/>
      <c r="AL18" s="56"/>
      <c r="AM18" s="45"/>
      <c r="AN18" s="54"/>
      <c r="AO18" s="55"/>
      <c r="AP18" s="55"/>
      <c r="AQ18" s="56"/>
      <c r="AR18" s="45"/>
    </row>
    <row r="19" spans="2:44" s="35" customFormat="1" x14ac:dyDescent="0.25">
      <c r="B19" s="52"/>
      <c r="C19" s="53"/>
      <c r="E19" s="54"/>
      <c r="F19" s="55"/>
      <c r="G19" s="55"/>
      <c r="H19" s="56"/>
      <c r="I19" s="45"/>
      <c r="J19" s="54"/>
      <c r="K19" s="55"/>
      <c r="L19" s="55"/>
      <c r="M19" s="56"/>
      <c r="N19" s="45"/>
      <c r="O19" s="54"/>
      <c r="P19" s="55"/>
      <c r="Q19" s="55"/>
      <c r="R19" s="56"/>
      <c r="S19" s="45"/>
      <c r="T19" s="54"/>
      <c r="U19" s="55"/>
      <c r="V19" s="55"/>
      <c r="W19" s="56"/>
      <c r="X19" s="45"/>
      <c r="Y19" s="54"/>
      <c r="Z19" s="55"/>
      <c r="AA19" s="55"/>
      <c r="AB19" s="56"/>
      <c r="AC19" s="45"/>
      <c r="AD19" s="54"/>
      <c r="AE19" s="55"/>
      <c r="AF19" s="55"/>
      <c r="AG19" s="56"/>
      <c r="AH19" s="45"/>
      <c r="AI19" s="54"/>
      <c r="AJ19" s="55"/>
      <c r="AK19" s="55"/>
      <c r="AL19" s="56"/>
      <c r="AM19" s="45"/>
      <c r="AN19" s="54"/>
      <c r="AO19" s="55"/>
      <c r="AP19" s="55"/>
      <c r="AQ19" s="56"/>
      <c r="AR19" s="45"/>
    </row>
    <row r="20" spans="2:44" s="35" customFormat="1" x14ac:dyDescent="0.25">
      <c r="B20" s="52"/>
      <c r="C20" s="53"/>
      <c r="E20" s="54"/>
      <c r="F20" s="55"/>
      <c r="G20" s="55"/>
      <c r="H20" s="56"/>
      <c r="I20" s="45"/>
      <c r="J20" s="54"/>
      <c r="K20" s="55"/>
      <c r="L20" s="55"/>
      <c r="M20" s="56"/>
      <c r="N20" s="45"/>
      <c r="O20" s="54"/>
      <c r="P20" s="55"/>
      <c r="Q20" s="55"/>
      <c r="R20" s="56"/>
      <c r="S20" s="45"/>
      <c r="T20" s="54"/>
      <c r="U20" s="55"/>
      <c r="V20" s="55"/>
      <c r="W20" s="56"/>
      <c r="X20" s="45"/>
      <c r="Y20" s="54"/>
      <c r="Z20" s="55"/>
      <c r="AA20" s="55"/>
      <c r="AB20" s="56"/>
      <c r="AC20" s="45"/>
      <c r="AD20" s="54"/>
      <c r="AE20" s="55"/>
      <c r="AF20" s="55"/>
      <c r="AG20" s="56"/>
      <c r="AH20" s="45"/>
      <c r="AI20" s="54"/>
      <c r="AJ20" s="55"/>
      <c r="AK20" s="55"/>
      <c r="AL20" s="56"/>
      <c r="AM20" s="45"/>
      <c r="AN20" s="54"/>
      <c r="AO20" s="55"/>
      <c r="AP20" s="55"/>
      <c r="AQ20" s="56"/>
      <c r="AR20" s="45"/>
    </row>
    <row r="21" spans="2:44" s="35" customFormat="1" x14ac:dyDescent="0.25">
      <c r="B21" s="52"/>
      <c r="C21" s="53"/>
      <c r="E21" s="54"/>
      <c r="F21" s="55"/>
      <c r="G21" s="55"/>
      <c r="H21" s="56"/>
      <c r="I21" s="45"/>
      <c r="J21" s="54"/>
      <c r="K21" s="55"/>
      <c r="L21" s="55"/>
      <c r="M21" s="56"/>
      <c r="N21" s="45"/>
      <c r="O21" s="54"/>
      <c r="P21" s="55"/>
      <c r="Q21" s="55"/>
      <c r="R21" s="56"/>
      <c r="S21" s="45"/>
      <c r="T21" s="54"/>
      <c r="U21" s="55"/>
      <c r="V21" s="55"/>
      <c r="W21" s="56"/>
      <c r="X21" s="45"/>
      <c r="Y21" s="54"/>
      <c r="Z21" s="55"/>
      <c r="AA21" s="55"/>
      <c r="AB21" s="56"/>
      <c r="AC21" s="45"/>
      <c r="AD21" s="54"/>
      <c r="AE21" s="55"/>
      <c r="AF21" s="55"/>
      <c r="AG21" s="56"/>
      <c r="AH21" s="45"/>
      <c r="AI21" s="54"/>
      <c r="AJ21" s="55"/>
      <c r="AK21" s="55"/>
      <c r="AL21" s="56"/>
      <c r="AM21" s="45"/>
      <c r="AN21" s="54"/>
      <c r="AO21" s="55"/>
      <c r="AP21" s="55"/>
      <c r="AQ21" s="56"/>
      <c r="AR21" s="45"/>
    </row>
    <row r="22" spans="2:44" s="35" customFormat="1" x14ac:dyDescent="0.25">
      <c r="B22" s="52"/>
      <c r="C22" s="53"/>
      <c r="E22" s="54"/>
      <c r="F22" s="55"/>
      <c r="G22" s="55"/>
      <c r="H22" s="56"/>
      <c r="I22" s="45"/>
      <c r="J22" s="54"/>
      <c r="K22" s="55"/>
      <c r="L22" s="55"/>
      <c r="M22" s="56"/>
      <c r="N22" s="45"/>
      <c r="O22" s="54"/>
      <c r="P22" s="55"/>
      <c r="Q22" s="55"/>
      <c r="R22" s="56"/>
      <c r="S22" s="45"/>
      <c r="T22" s="54"/>
      <c r="U22" s="55"/>
      <c r="V22" s="55"/>
      <c r="W22" s="56"/>
      <c r="X22" s="45"/>
      <c r="Y22" s="54"/>
      <c r="Z22" s="55"/>
      <c r="AA22" s="55"/>
      <c r="AB22" s="56"/>
      <c r="AC22" s="45"/>
      <c r="AD22" s="54"/>
      <c r="AE22" s="55"/>
      <c r="AF22" s="55"/>
      <c r="AG22" s="56"/>
      <c r="AH22" s="45"/>
      <c r="AI22" s="54"/>
      <c r="AJ22" s="55"/>
      <c r="AK22" s="55"/>
      <c r="AL22" s="56"/>
      <c r="AM22" s="45"/>
      <c r="AN22" s="54"/>
      <c r="AO22" s="55"/>
      <c r="AP22" s="55"/>
      <c r="AQ22" s="56"/>
      <c r="AR22" s="45"/>
    </row>
    <row r="23" spans="2:44" s="35" customFormat="1" x14ac:dyDescent="0.25">
      <c r="B23" s="52"/>
      <c r="C23" s="53"/>
      <c r="E23" s="54"/>
      <c r="F23" s="55"/>
      <c r="G23" s="55"/>
      <c r="H23" s="56"/>
      <c r="I23" s="45"/>
      <c r="J23" s="54"/>
      <c r="K23" s="55"/>
      <c r="L23" s="55"/>
      <c r="M23" s="56"/>
      <c r="N23" s="45"/>
      <c r="O23" s="54"/>
      <c r="P23" s="55"/>
      <c r="Q23" s="55"/>
      <c r="R23" s="56"/>
      <c r="S23" s="45"/>
      <c r="T23" s="54"/>
      <c r="U23" s="55"/>
      <c r="V23" s="55"/>
      <c r="W23" s="56"/>
      <c r="X23" s="45"/>
      <c r="Y23" s="54"/>
      <c r="Z23" s="55"/>
      <c r="AA23" s="55"/>
      <c r="AB23" s="56"/>
      <c r="AC23" s="45"/>
      <c r="AD23" s="54"/>
      <c r="AE23" s="55"/>
      <c r="AF23" s="55"/>
      <c r="AG23" s="56"/>
      <c r="AH23" s="45"/>
      <c r="AI23" s="54"/>
      <c r="AJ23" s="55"/>
      <c r="AK23" s="55"/>
      <c r="AL23" s="56"/>
      <c r="AM23" s="45"/>
      <c r="AN23" s="54"/>
      <c r="AO23" s="55"/>
      <c r="AP23" s="55"/>
      <c r="AQ23" s="56"/>
      <c r="AR23" s="45"/>
    </row>
    <row r="24" spans="2:44" s="35" customFormat="1" x14ac:dyDescent="0.25">
      <c r="I24" s="45"/>
      <c r="N24" s="45"/>
      <c r="S24" s="45"/>
      <c r="X24" s="45"/>
      <c r="AC24" s="45"/>
      <c r="AH24" s="45"/>
    </row>
    <row r="25" spans="2:44" x14ac:dyDescent="0.25">
      <c r="I25" s="45"/>
      <c r="N25" s="45"/>
      <c r="S25" s="45"/>
      <c r="X25" s="45"/>
      <c r="AC25" s="45"/>
      <c r="AH25" s="45"/>
    </row>
    <row r="26" spans="2:44" x14ac:dyDescent="0.25">
      <c r="I26" s="45"/>
      <c r="N26" s="45"/>
      <c r="S26" s="45"/>
      <c r="X26" s="45"/>
      <c r="AC26" s="45"/>
      <c r="AH26" s="45"/>
    </row>
    <row r="27" spans="2:44" x14ac:dyDescent="0.25">
      <c r="AD27" s="80"/>
    </row>
  </sheetData>
  <mergeCells count="45">
    <mergeCell ref="AN5:AQ5"/>
    <mergeCell ref="AR5:AR8"/>
    <mergeCell ref="AN6:AQ6"/>
    <mergeCell ref="AN7:AQ7"/>
    <mergeCell ref="AN10:AO10"/>
    <mergeCell ref="AI5:AL5"/>
    <mergeCell ref="AM5:AM8"/>
    <mergeCell ref="AI6:AL6"/>
    <mergeCell ref="AI7:AL7"/>
    <mergeCell ref="AI10:AJ10"/>
    <mergeCell ref="B10:C10"/>
    <mergeCell ref="E10:F10"/>
    <mergeCell ref="I5:I8"/>
    <mergeCell ref="B6:D6"/>
    <mergeCell ref="E6:H6"/>
    <mergeCell ref="B7:D7"/>
    <mergeCell ref="E7:H7"/>
    <mergeCell ref="B8:B9"/>
    <mergeCell ref="B5:D5"/>
    <mergeCell ref="E5:H5"/>
    <mergeCell ref="J5:M5"/>
    <mergeCell ref="N5:N8"/>
    <mergeCell ref="J6:M6"/>
    <mergeCell ref="J7:M7"/>
    <mergeCell ref="J10:K10"/>
    <mergeCell ref="O5:R5"/>
    <mergeCell ref="S5:S8"/>
    <mergeCell ref="O6:R6"/>
    <mergeCell ref="O7:R7"/>
    <mergeCell ref="O10:P10"/>
    <mergeCell ref="T5:W5"/>
    <mergeCell ref="X5:X8"/>
    <mergeCell ref="T6:W6"/>
    <mergeCell ref="T7:W7"/>
    <mergeCell ref="T10:U10"/>
    <mergeCell ref="Y5:AB5"/>
    <mergeCell ref="AC5:AC8"/>
    <mergeCell ref="Y6:AB6"/>
    <mergeCell ref="Y7:AB7"/>
    <mergeCell ref="Y10:Z10"/>
    <mergeCell ref="AD5:AG5"/>
    <mergeCell ref="AH5:AH8"/>
    <mergeCell ref="AD6:AG6"/>
    <mergeCell ref="AD7:AG7"/>
    <mergeCell ref="AD10:AE10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Resumo do Contrato</vt:lpstr>
      <vt:lpstr>Resumo por item</vt:lpstr>
      <vt:lpstr>Cronograma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Karol Konopka Bueno</dc:creator>
  <cp:lastModifiedBy>Paula Kamyla Alves Ribeiro</cp:lastModifiedBy>
  <dcterms:created xsi:type="dcterms:W3CDTF">2018-03-05T11:36:05Z</dcterms:created>
  <dcterms:modified xsi:type="dcterms:W3CDTF">2023-02-13T12:44:04Z</dcterms:modified>
</cp:coreProperties>
</file>