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5D73C200-2178-4ADA-B271-501E8BD3DB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sumo do Contrato" sheetId="1" r:id="rId1"/>
    <sheet name="Resumo por Item" sheetId="2" r:id="rId2"/>
    <sheet name="Supressão covid (não aprovada)" sheetId="3" state="hidden" r:id="rId3"/>
    <sheet name="Cronograma" sheetId="4" r:id="rId4"/>
    <sheet name="Supressão COVID" sheetId="5" r:id="rId5"/>
    <sheet name="Controle quantidade" sheetId="6" r:id="rId6"/>
    <sheet name="ex solicita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iKvX+79qJaSi8axDIYHHQ0Rl21+A=="/>
    </ext>
  </extLst>
</workbook>
</file>

<file path=xl/calcChain.xml><?xml version="1.0" encoding="utf-8"?>
<calcChain xmlns="http://schemas.openxmlformats.org/spreadsheetml/2006/main">
  <c r="AC61" i="4" l="1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H6" i="4"/>
  <c r="AF6" i="4"/>
  <c r="AD45" i="4" s="1"/>
  <c r="J29" i="7"/>
  <c r="D29" i="7"/>
  <c r="F28" i="7"/>
  <c r="F29" i="7" s="1"/>
  <c r="D22" i="7"/>
  <c r="F21" i="7"/>
  <c r="F22" i="7" s="1"/>
  <c r="E13" i="7"/>
  <c r="D13" i="7"/>
  <c r="F11" i="7"/>
  <c r="F10" i="7"/>
  <c r="F13" i="7" s="1"/>
  <c r="AE29" i="6"/>
  <c r="I29" i="6"/>
  <c r="H29" i="6"/>
  <c r="J29" i="6" s="1"/>
  <c r="AE28" i="6"/>
  <c r="I28" i="6"/>
  <c r="H28" i="6"/>
  <c r="J28" i="6" s="1"/>
  <c r="AE27" i="6"/>
  <c r="I27" i="6"/>
  <c r="H27" i="6"/>
  <c r="J27" i="6" s="1"/>
  <c r="AE26" i="6"/>
  <c r="I26" i="6"/>
  <c r="H26" i="6"/>
  <c r="J26" i="6" s="1"/>
  <c r="AE25" i="6"/>
  <c r="I25" i="6"/>
  <c r="H25" i="6"/>
  <c r="J25" i="6" s="1"/>
  <c r="AE24" i="6"/>
  <c r="I24" i="6"/>
  <c r="H24" i="6"/>
  <c r="J24" i="6" s="1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AE11" i="6"/>
  <c r="I11" i="6"/>
  <c r="H11" i="6"/>
  <c r="J11" i="6" s="1"/>
  <c r="AE10" i="6"/>
  <c r="I10" i="6"/>
  <c r="H10" i="6"/>
  <c r="J10" i="6" s="1"/>
  <c r="AE9" i="6"/>
  <c r="I9" i="6"/>
  <c r="H9" i="6"/>
  <c r="J9" i="6" s="1"/>
  <c r="AE8" i="6"/>
  <c r="I8" i="6"/>
  <c r="H8" i="6"/>
  <c r="J8" i="6" s="1"/>
  <c r="AE7" i="6"/>
  <c r="I7" i="6"/>
  <c r="H7" i="6"/>
  <c r="J7" i="6" s="1"/>
  <c r="AE6" i="6"/>
  <c r="I6" i="6"/>
  <c r="H6" i="6"/>
  <c r="J6" i="6" s="1"/>
  <c r="HG42" i="5"/>
  <c r="GR42" i="5"/>
  <c r="FR42" i="5"/>
  <c r="ER42" i="5"/>
  <c r="EE42" i="5"/>
  <c r="DT42" i="5"/>
  <c r="CO42" i="5"/>
  <c r="CH42" i="5"/>
  <c r="BZ42" i="5"/>
  <c r="BS42" i="5"/>
  <c r="BK42" i="5"/>
  <c r="AZ42" i="5"/>
  <c r="AS42" i="5"/>
  <c r="AJ42" i="5"/>
  <c r="Y42" i="5"/>
  <c r="R42" i="5"/>
  <c r="K42" i="5"/>
  <c r="HG38" i="5"/>
  <c r="GR38" i="5"/>
  <c r="GL38" i="5"/>
  <c r="GL39" i="5" s="1"/>
  <c r="FR38" i="5"/>
  <c r="ER38" i="5"/>
  <c r="EE38" i="5"/>
  <c r="DT38" i="5"/>
  <c r="CO38" i="5"/>
  <c r="CH38" i="5"/>
  <c r="BZ38" i="5"/>
  <c r="BS38" i="5"/>
  <c r="BK38" i="5"/>
  <c r="AZ38" i="5"/>
  <c r="AS38" i="5"/>
  <c r="AJ38" i="5"/>
  <c r="Y38" i="5"/>
  <c r="R38" i="5"/>
  <c r="K38" i="5"/>
  <c r="HG34" i="5"/>
  <c r="GR34" i="5"/>
  <c r="FR34" i="5"/>
  <c r="ER34" i="5"/>
  <c r="EE34" i="5"/>
  <c r="DT34" i="5"/>
  <c r="CO34" i="5"/>
  <c r="CH34" i="5"/>
  <c r="BZ34" i="5"/>
  <c r="BS34" i="5"/>
  <c r="BK34" i="5"/>
  <c r="AZ34" i="5"/>
  <c r="AS34" i="5"/>
  <c r="AJ34" i="5"/>
  <c r="Y34" i="5"/>
  <c r="R34" i="5"/>
  <c r="K34" i="5"/>
  <c r="HG30" i="5"/>
  <c r="GR30" i="5"/>
  <c r="FR30" i="5"/>
  <c r="ER30" i="5"/>
  <c r="EE30" i="5"/>
  <c r="DT30" i="5"/>
  <c r="CO30" i="5"/>
  <c r="CH30" i="5"/>
  <c r="BZ30" i="5"/>
  <c r="BS30" i="5"/>
  <c r="BK30" i="5"/>
  <c r="AZ30" i="5"/>
  <c r="AS30" i="5"/>
  <c r="AJ30" i="5"/>
  <c r="Y30" i="5"/>
  <c r="R30" i="5"/>
  <c r="K30" i="5"/>
  <c r="HA23" i="5"/>
  <c r="GW23" i="5"/>
  <c r="FL23" i="5"/>
  <c r="FD23" i="5"/>
  <c r="EV23" i="5"/>
  <c r="DQ23" i="5"/>
  <c r="DI23" i="5"/>
  <c r="DA23" i="5"/>
  <c r="CS23" i="5"/>
  <c r="BV23" i="5"/>
  <c r="BD23" i="5"/>
  <c r="AF23" i="5"/>
  <c r="AB23" i="5"/>
  <c r="G23" i="5"/>
  <c r="D23" i="5"/>
  <c r="C23" i="5"/>
  <c r="HC21" i="5"/>
  <c r="GY21" i="5"/>
  <c r="GW21" i="5"/>
  <c r="GU21" i="5"/>
  <c r="GN21" i="5"/>
  <c r="GL21" i="5"/>
  <c r="GH21" i="5"/>
  <c r="GD21" i="5"/>
  <c r="GB21" i="5"/>
  <c r="FZ21" i="5"/>
  <c r="FX21" i="5"/>
  <c r="FV21" i="5"/>
  <c r="FM21" i="5"/>
  <c r="FI21" i="5"/>
  <c r="FG21" i="5"/>
  <c r="FE21" i="5"/>
  <c r="FC21" i="5"/>
  <c r="FA21" i="5"/>
  <c r="EW21" i="5"/>
  <c r="EN21" i="5"/>
  <c r="EL21" i="5"/>
  <c r="EJ21" i="5"/>
  <c r="EH21" i="5"/>
  <c r="EA21" i="5"/>
  <c r="DN21" i="5"/>
  <c r="DL21" i="5"/>
  <c r="DJ21" i="5"/>
  <c r="DH21" i="5"/>
  <c r="DF21" i="5"/>
  <c r="DB21" i="5"/>
  <c r="CX21" i="5"/>
  <c r="CV21" i="5"/>
  <c r="CT21" i="5"/>
  <c r="CR21" i="5"/>
  <c r="CK21" i="5"/>
  <c r="BW21" i="5"/>
  <c r="BN21" i="5"/>
  <c r="BG21" i="5"/>
  <c r="BE21" i="5"/>
  <c r="AV21" i="5"/>
  <c r="AM21" i="5"/>
  <c r="AD21" i="5"/>
  <c r="AB21" i="5"/>
  <c r="U21" i="5"/>
  <c r="G21" i="5"/>
  <c r="C21" i="5"/>
  <c r="CE19" i="5"/>
  <c r="CE14" i="5"/>
  <c r="DW11" i="5"/>
  <c r="DW8" i="5"/>
  <c r="DW21" i="5" s="1"/>
  <c r="DW7" i="5"/>
  <c r="HD6" i="5"/>
  <c r="HD21" i="5" s="1"/>
  <c r="HC6" i="5"/>
  <c r="HB6" i="5"/>
  <c r="HB21" i="5" s="1"/>
  <c r="HA6" i="5"/>
  <c r="HA21" i="5" s="1"/>
  <c r="GZ6" i="5"/>
  <c r="GZ21" i="5" s="1"/>
  <c r="GY6" i="5"/>
  <c r="GX6" i="5"/>
  <c r="GX21" i="5" s="1"/>
  <c r="GW6" i="5"/>
  <c r="GV6" i="5"/>
  <c r="GV21" i="5" s="1"/>
  <c r="GU6" i="5"/>
  <c r="GO6" i="5"/>
  <c r="GO21" i="5" s="1"/>
  <c r="GN6" i="5"/>
  <c r="GM6" i="5"/>
  <c r="GM21" i="5" s="1"/>
  <c r="GL6" i="5"/>
  <c r="GK6" i="5"/>
  <c r="GK21" i="5" s="1"/>
  <c r="GJ6" i="5"/>
  <c r="GJ21" i="5" s="1"/>
  <c r="GI6" i="5"/>
  <c r="GI21" i="5" s="1"/>
  <c r="GH6" i="5"/>
  <c r="GG6" i="5"/>
  <c r="GG21" i="5" s="1"/>
  <c r="GF6" i="5"/>
  <c r="GF21" i="5" s="1"/>
  <c r="GE6" i="5"/>
  <c r="GE21" i="5" s="1"/>
  <c r="GD6" i="5"/>
  <c r="GC6" i="5"/>
  <c r="GC21" i="5" s="1"/>
  <c r="GB6" i="5"/>
  <c r="GA6" i="5"/>
  <c r="GA21" i="5" s="1"/>
  <c r="FZ6" i="5"/>
  <c r="FY6" i="5"/>
  <c r="FY21" i="5" s="1"/>
  <c r="FX6" i="5"/>
  <c r="FW6" i="5"/>
  <c r="FW21" i="5" s="1"/>
  <c r="FV6" i="5"/>
  <c r="FU6" i="5"/>
  <c r="FU21" i="5" s="1"/>
  <c r="FO6" i="5"/>
  <c r="FO21" i="5" s="1"/>
  <c r="FN6" i="5"/>
  <c r="FN21" i="5" s="1"/>
  <c r="FM6" i="5"/>
  <c r="FL6" i="5"/>
  <c r="FL21" i="5" s="1"/>
  <c r="FK6" i="5"/>
  <c r="FK21" i="5" s="1"/>
  <c r="FJ6" i="5"/>
  <c r="FJ21" i="5" s="1"/>
  <c r="FI6" i="5"/>
  <c r="FH6" i="5"/>
  <c r="FH21" i="5" s="1"/>
  <c r="FG6" i="5"/>
  <c r="FF6" i="5"/>
  <c r="FF21" i="5" s="1"/>
  <c r="FE6" i="5"/>
  <c r="FD6" i="5"/>
  <c r="FD21" i="5" s="1"/>
  <c r="FC6" i="5"/>
  <c r="FB6" i="5"/>
  <c r="FB21" i="5" s="1"/>
  <c r="FA6" i="5"/>
  <c r="EZ6" i="5"/>
  <c r="EZ21" i="5" s="1"/>
  <c r="EY6" i="5"/>
  <c r="EY21" i="5" s="1"/>
  <c r="EX6" i="5"/>
  <c r="EX21" i="5" s="1"/>
  <c r="EW6" i="5"/>
  <c r="EV6" i="5"/>
  <c r="EV21" i="5" s="1"/>
  <c r="EU6" i="5"/>
  <c r="EU21" i="5" s="1"/>
  <c r="EO6" i="5"/>
  <c r="EO21" i="5" s="1"/>
  <c r="EN6" i="5"/>
  <c r="EM6" i="5"/>
  <c r="EM21" i="5" s="1"/>
  <c r="EL6" i="5"/>
  <c r="EK6" i="5"/>
  <c r="EK21" i="5" s="1"/>
  <c r="EJ6" i="5"/>
  <c r="EI6" i="5"/>
  <c r="EI21" i="5" s="1"/>
  <c r="EH6" i="5"/>
  <c r="EB6" i="5"/>
  <c r="EB21" i="5" s="1"/>
  <c r="EA6" i="5"/>
  <c r="DZ6" i="5"/>
  <c r="DZ21" i="5" s="1"/>
  <c r="DY6" i="5"/>
  <c r="DY21" i="5" s="1"/>
  <c r="DX6" i="5"/>
  <c r="DX21" i="5" s="1"/>
  <c r="DW6" i="5"/>
  <c r="DQ6" i="5"/>
  <c r="DQ21" i="5" s="1"/>
  <c r="DP6" i="5"/>
  <c r="DP21" i="5" s="1"/>
  <c r="DO6" i="5"/>
  <c r="DO21" i="5" s="1"/>
  <c r="DN6" i="5"/>
  <c r="DM6" i="5"/>
  <c r="DM21" i="5" s="1"/>
  <c r="DL6" i="5"/>
  <c r="DK6" i="5"/>
  <c r="DK21" i="5" s="1"/>
  <c r="DJ6" i="5"/>
  <c r="DI6" i="5"/>
  <c r="DI21" i="5" s="1"/>
  <c r="DH6" i="5"/>
  <c r="DG6" i="5"/>
  <c r="DG21" i="5" s="1"/>
  <c r="DF6" i="5"/>
  <c r="DE6" i="5"/>
  <c r="DE21" i="5" s="1"/>
  <c r="DD6" i="5"/>
  <c r="DD21" i="5" s="1"/>
  <c r="DC6" i="5"/>
  <c r="DC21" i="5" s="1"/>
  <c r="DB6" i="5"/>
  <c r="DA6" i="5"/>
  <c r="DA21" i="5" s="1"/>
  <c r="CZ6" i="5"/>
  <c r="CZ21" i="5" s="1"/>
  <c r="CY6" i="5"/>
  <c r="CY21" i="5" s="1"/>
  <c r="CX6" i="5"/>
  <c r="CW6" i="5"/>
  <c r="CW21" i="5" s="1"/>
  <c r="CV6" i="5"/>
  <c r="CU6" i="5"/>
  <c r="CU21" i="5" s="1"/>
  <c r="CT6" i="5"/>
  <c r="CS6" i="5"/>
  <c r="CS21" i="5" s="1"/>
  <c r="CR6" i="5"/>
  <c r="CL6" i="5"/>
  <c r="CL21" i="5" s="1"/>
  <c r="CK6" i="5"/>
  <c r="CE6" i="5"/>
  <c r="CE21" i="5" s="1"/>
  <c r="CD6" i="5"/>
  <c r="CD21" i="5" s="1"/>
  <c r="CC6" i="5"/>
  <c r="CC21" i="5" s="1"/>
  <c r="BW6" i="5"/>
  <c r="BV6" i="5"/>
  <c r="BV21" i="5" s="1"/>
  <c r="BP6" i="5"/>
  <c r="BP21" i="5" s="1"/>
  <c r="BO6" i="5"/>
  <c r="BO21" i="5" s="1"/>
  <c r="BN6" i="5"/>
  <c r="BH6" i="5"/>
  <c r="BH21" i="5" s="1"/>
  <c r="BG6" i="5"/>
  <c r="BF6" i="5"/>
  <c r="BF21" i="5" s="1"/>
  <c r="BE6" i="5"/>
  <c r="BD6" i="5"/>
  <c r="BD21" i="5" s="1"/>
  <c r="BC6" i="5"/>
  <c r="BC21" i="5" s="1"/>
  <c r="AW6" i="5"/>
  <c r="AW21" i="5" s="1"/>
  <c r="AV6" i="5"/>
  <c r="AP6" i="5"/>
  <c r="AP21" i="5" s="1"/>
  <c r="AO6" i="5"/>
  <c r="AO21" i="5" s="1"/>
  <c r="AN6" i="5"/>
  <c r="AN21" i="5" s="1"/>
  <c r="AM6" i="5"/>
  <c r="AG6" i="5"/>
  <c r="AG21" i="5" s="1"/>
  <c r="AF6" i="5"/>
  <c r="AF21" i="5" s="1"/>
  <c r="AE6" i="5"/>
  <c r="AE21" i="5" s="1"/>
  <c r="AD6" i="5"/>
  <c r="AC6" i="5"/>
  <c r="AC21" i="5" s="1"/>
  <c r="AB6" i="5"/>
  <c r="V6" i="5"/>
  <c r="V21" i="5" s="1"/>
  <c r="U6" i="5"/>
  <c r="O6" i="5"/>
  <c r="O21" i="5" s="1"/>
  <c r="N6" i="5"/>
  <c r="N21" i="5" s="1"/>
  <c r="H6" i="5"/>
  <c r="H21" i="5" s="1"/>
  <c r="G6" i="5"/>
  <c r="F6" i="5"/>
  <c r="F21" i="5" s="1"/>
  <c r="E6" i="5"/>
  <c r="E21" i="5" s="1"/>
  <c r="D6" i="5"/>
  <c r="D21" i="5" s="1"/>
  <c r="C6" i="5"/>
  <c r="HD5" i="5"/>
  <c r="HD23" i="5" s="1"/>
  <c r="HC5" i="5"/>
  <c r="HC23" i="5" s="1"/>
  <c r="HB5" i="5"/>
  <c r="HB23" i="5" s="1"/>
  <c r="HA5" i="5"/>
  <c r="GZ5" i="5"/>
  <c r="GZ23" i="5" s="1"/>
  <c r="GY5" i="5"/>
  <c r="GY23" i="5" s="1"/>
  <c r="GX5" i="5"/>
  <c r="GX23" i="5" s="1"/>
  <c r="GW5" i="5"/>
  <c r="GV5" i="5"/>
  <c r="GV23" i="5" s="1"/>
  <c r="GU5" i="5"/>
  <c r="GU23" i="5" s="1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O5" i="5"/>
  <c r="FO23" i="5" s="1"/>
  <c r="FN5" i="5"/>
  <c r="FN23" i="5" s="1"/>
  <c r="FM5" i="5"/>
  <c r="FM23" i="5" s="1"/>
  <c r="FL5" i="5"/>
  <c r="FK5" i="5"/>
  <c r="FK23" i="5" s="1"/>
  <c r="FJ5" i="5"/>
  <c r="FJ23" i="5" s="1"/>
  <c r="FI5" i="5"/>
  <c r="FI23" i="5" s="1"/>
  <c r="FH5" i="5"/>
  <c r="FH23" i="5" s="1"/>
  <c r="FG5" i="5"/>
  <c r="FG23" i="5" s="1"/>
  <c r="FF5" i="5"/>
  <c r="FF23" i="5" s="1"/>
  <c r="FE5" i="5"/>
  <c r="FE23" i="5" s="1"/>
  <c r="FD5" i="5"/>
  <c r="FC5" i="5"/>
  <c r="FC23" i="5" s="1"/>
  <c r="FB5" i="5"/>
  <c r="FB23" i="5" s="1"/>
  <c r="FA5" i="5"/>
  <c r="FA23" i="5" s="1"/>
  <c r="EZ5" i="5"/>
  <c r="EZ23" i="5" s="1"/>
  <c r="EY5" i="5"/>
  <c r="EY23" i="5" s="1"/>
  <c r="EX5" i="5"/>
  <c r="EX23" i="5" s="1"/>
  <c r="EW5" i="5"/>
  <c r="EW23" i="5" s="1"/>
  <c r="EV5" i="5"/>
  <c r="EU5" i="5"/>
  <c r="EU23" i="5" s="1"/>
  <c r="EO5" i="5"/>
  <c r="EN5" i="5"/>
  <c r="EM5" i="5"/>
  <c r="EL5" i="5"/>
  <c r="EK5" i="5"/>
  <c r="EJ5" i="5"/>
  <c r="EI5" i="5"/>
  <c r="EH5" i="5"/>
  <c r="EB5" i="5"/>
  <c r="EB23" i="5" s="1"/>
  <c r="EA5" i="5"/>
  <c r="EA23" i="5" s="1"/>
  <c r="DZ5" i="5"/>
  <c r="DZ23" i="5" s="1"/>
  <c r="DY5" i="5"/>
  <c r="DY23" i="5" s="1"/>
  <c r="DX5" i="5"/>
  <c r="DX23" i="5" s="1"/>
  <c r="DW5" i="5"/>
  <c r="DW23" i="5" s="1"/>
  <c r="DQ5" i="5"/>
  <c r="DP5" i="5"/>
  <c r="DP23" i="5" s="1"/>
  <c r="DO5" i="5"/>
  <c r="DO23" i="5" s="1"/>
  <c r="DN5" i="5"/>
  <c r="DN23" i="5" s="1"/>
  <c r="DM5" i="5"/>
  <c r="DM23" i="5" s="1"/>
  <c r="DL5" i="5"/>
  <c r="DL23" i="5" s="1"/>
  <c r="DK5" i="5"/>
  <c r="DK23" i="5" s="1"/>
  <c r="DJ5" i="5"/>
  <c r="DJ23" i="5" s="1"/>
  <c r="DI5" i="5"/>
  <c r="DH5" i="5"/>
  <c r="DH23" i="5" s="1"/>
  <c r="DG5" i="5"/>
  <c r="DG23" i="5" s="1"/>
  <c r="DF5" i="5"/>
  <c r="DF23" i="5" s="1"/>
  <c r="DE5" i="5"/>
  <c r="DE23" i="5" s="1"/>
  <c r="DD5" i="5"/>
  <c r="DD23" i="5" s="1"/>
  <c r="DC5" i="5"/>
  <c r="DC23" i="5" s="1"/>
  <c r="DB5" i="5"/>
  <c r="DB23" i="5" s="1"/>
  <c r="DA5" i="5"/>
  <c r="CZ5" i="5"/>
  <c r="CZ23" i="5" s="1"/>
  <c r="CY5" i="5"/>
  <c r="CY23" i="5" s="1"/>
  <c r="CX5" i="5"/>
  <c r="CX23" i="5" s="1"/>
  <c r="CW5" i="5"/>
  <c r="CW23" i="5" s="1"/>
  <c r="CV5" i="5"/>
  <c r="CV23" i="5" s="1"/>
  <c r="CU5" i="5"/>
  <c r="CU23" i="5" s="1"/>
  <c r="CT5" i="5"/>
  <c r="CT23" i="5" s="1"/>
  <c r="CS5" i="5"/>
  <c r="CR5" i="5"/>
  <c r="CR23" i="5" s="1"/>
  <c r="CL5" i="5"/>
  <c r="CL23" i="5" s="1"/>
  <c r="CK5" i="5"/>
  <c r="CK23" i="5" s="1"/>
  <c r="CE5" i="5"/>
  <c r="CE23" i="5" s="1"/>
  <c r="CD5" i="5"/>
  <c r="CD23" i="5" s="1"/>
  <c r="CC5" i="5"/>
  <c r="CC23" i="5" s="1"/>
  <c r="BW5" i="5"/>
  <c r="BW23" i="5" s="1"/>
  <c r="BV5" i="5"/>
  <c r="BP5" i="5"/>
  <c r="BP23" i="5" s="1"/>
  <c r="BO5" i="5"/>
  <c r="BO23" i="5" s="1"/>
  <c r="BN5" i="5"/>
  <c r="BN23" i="5" s="1"/>
  <c r="BH5" i="5"/>
  <c r="BH23" i="5" s="1"/>
  <c r="BG5" i="5"/>
  <c r="BG23" i="5" s="1"/>
  <c r="BF5" i="5"/>
  <c r="BF23" i="5" s="1"/>
  <c r="BE5" i="5"/>
  <c r="BE23" i="5" s="1"/>
  <c r="BD5" i="5"/>
  <c r="BC5" i="5"/>
  <c r="BC23" i="5" s="1"/>
  <c r="AW5" i="5"/>
  <c r="AV5" i="5"/>
  <c r="AP5" i="5"/>
  <c r="AO5" i="5"/>
  <c r="AN5" i="5"/>
  <c r="AM5" i="5"/>
  <c r="AG5" i="5"/>
  <c r="AG23" i="5" s="1"/>
  <c r="AF5" i="5"/>
  <c r="AE5" i="5"/>
  <c r="AE23" i="5" s="1"/>
  <c r="AD5" i="5"/>
  <c r="AD23" i="5" s="1"/>
  <c r="AC5" i="5"/>
  <c r="AC23" i="5" s="1"/>
  <c r="AB5" i="5"/>
  <c r="V5" i="5"/>
  <c r="V23" i="5" s="1"/>
  <c r="U5" i="5"/>
  <c r="U23" i="5" s="1"/>
  <c r="H5" i="5"/>
  <c r="H23" i="5" s="1"/>
  <c r="G5" i="5"/>
  <c r="F5" i="5"/>
  <c r="F23" i="5" s="1"/>
  <c r="E5" i="5"/>
  <c r="E23" i="5" s="1"/>
  <c r="D5" i="5"/>
  <c r="C5" i="5"/>
  <c r="HI3" i="5"/>
  <c r="HJ21" i="5" s="1"/>
  <c r="W61" i="4"/>
  <c r="Q61" i="4"/>
  <c r="K61" i="4"/>
  <c r="X57" i="4"/>
  <c r="S56" i="4"/>
  <c r="Y56" i="4" s="1"/>
  <c r="M56" i="4"/>
  <c r="G56" i="4"/>
  <c r="S55" i="4"/>
  <c r="Y55" i="4" s="1"/>
  <c r="M55" i="4"/>
  <c r="G55" i="4"/>
  <c r="S54" i="4"/>
  <c r="Y54" i="4" s="1"/>
  <c r="M54" i="4"/>
  <c r="G54" i="4"/>
  <c r="M53" i="4"/>
  <c r="S53" i="4" s="1"/>
  <c r="Y53" i="4" s="1"/>
  <c r="G53" i="4"/>
  <c r="S52" i="4"/>
  <c r="Y52" i="4" s="1"/>
  <c r="M52" i="4"/>
  <c r="G52" i="4"/>
  <c r="S51" i="4"/>
  <c r="Y51" i="4" s="1"/>
  <c r="M51" i="4"/>
  <c r="G51" i="4"/>
  <c r="S50" i="4"/>
  <c r="Y50" i="4" s="1"/>
  <c r="M50" i="4"/>
  <c r="G50" i="4"/>
  <c r="M49" i="4"/>
  <c r="S49" i="4" s="1"/>
  <c r="Y49" i="4" s="1"/>
  <c r="G49" i="4"/>
  <c r="S48" i="4"/>
  <c r="Y48" i="4" s="1"/>
  <c r="M48" i="4"/>
  <c r="G48" i="4"/>
  <c r="S47" i="4"/>
  <c r="Y47" i="4" s="1"/>
  <c r="M47" i="4"/>
  <c r="G47" i="4"/>
  <c r="S46" i="4"/>
  <c r="Y46" i="4" s="1"/>
  <c r="M46" i="4"/>
  <c r="G46" i="4"/>
  <c r="X45" i="4"/>
  <c r="M45" i="4"/>
  <c r="G45" i="4"/>
  <c r="M44" i="4"/>
  <c r="S44" i="4" s="1"/>
  <c r="Y44" i="4" s="1"/>
  <c r="G44" i="4"/>
  <c r="M43" i="4"/>
  <c r="S43" i="4" s="1"/>
  <c r="Y43" i="4" s="1"/>
  <c r="G43" i="4"/>
  <c r="G42" i="4"/>
  <c r="M42" i="4" s="1"/>
  <c r="S42" i="4" s="1"/>
  <c r="Y42" i="4" s="1"/>
  <c r="Y41" i="4"/>
  <c r="M41" i="4"/>
  <c r="S41" i="4" s="1"/>
  <c r="G41" i="4"/>
  <c r="G40" i="4"/>
  <c r="M39" i="4"/>
  <c r="S39" i="4" s="1"/>
  <c r="Y39" i="4" s="1"/>
  <c r="G39" i="4"/>
  <c r="M38" i="4"/>
  <c r="S38" i="4" s="1"/>
  <c r="Y38" i="4" s="1"/>
  <c r="G38" i="4"/>
  <c r="G37" i="4"/>
  <c r="M37" i="4" s="1"/>
  <c r="S37" i="4" s="1"/>
  <c r="Y37" i="4" s="1"/>
  <c r="S36" i="4"/>
  <c r="Y36" i="4" s="1"/>
  <c r="M36" i="4"/>
  <c r="G36" i="4"/>
  <c r="S35" i="4"/>
  <c r="Y35" i="4" s="1"/>
  <c r="M35" i="4"/>
  <c r="G35" i="4"/>
  <c r="G34" i="4"/>
  <c r="M34" i="4" s="1"/>
  <c r="S34" i="4" s="1"/>
  <c r="Y34" i="4" s="1"/>
  <c r="G33" i="4"/>
  <c r="M33" i="4" s="1"/>
  <c r="S33" i="4" s="1"/>
  <c r="Y33" i="4" s="1"/>
  <c r="S32" i="4"/>
  <c r="Y32" i="4" s="1"/>
  <c r="M32" i="4"/>
  <c r="G32" i="4"/>
  <c r="S31" i="4"/>
  <c r="Y31" i="4" s="1"/>
  <c r="M31" i="4"/>
  <c r="G31" i="4"/>
  <c r="M30" i="4"/>
  <c r="S30" i="4" s="1"/>
  <c r="Y30" i="4" s="1"/>
  <c r="G30" i="4"/>
  <c r="G29" i="4"/>
  <c r="M29" i="4" s="1"/>
  <c r="S29" i="4" s="1"/>
  <c r="Y29" i="4" s="1"/>
  <c r="S28" i="4"/>
  <c r="Y28" i="4" s="1"/>
  <c r="M28" i="4"/>
  <c r="G28" i="4"/>
  <c r="S27" i="4"/>
  <c r="Y27" i="4" s="1"/>
  <c r="M27" i="4"/>
  <c r="G27" i="4"/>
  <c r="M26" i="4"/>
  <c r="S26" i="4" s="1"/>
  <c r="Y26" i="4" s="1"/>
  <c r="G26" i="4"/>
  <c r="G25" i="4"/>
  <c r="M25" i="4" s="1"/>
  <c r="S25" i="4" s="1"/>
  <c r="Y25" i="4" s="1"/>
  <c r="S24" i="4"/>
  <c r="Y24" i="4" s="1"/>
  <c r="M24" i="4"/>
  <c r="G24" i="4"/>
  <c r="M23" i="4"/>
  <c r="S23" i="4" s="1"/>
  <c r="Y23" i="4" s="1"/>
  <c r="G23" i="4"/>
  <c r="M22" i="4"/>
  <c r="S22" i="4" s="1"/>
  <c r="Y22" i="4" s="1"/>
  <c r="G22" i="4"/>
  <c r="G21" i="4"/>
  <c r="M21" i="4" s="1"/>
  <c r="S21" i="4" s="1"/>
  <c r="Y21" i="4" s="1"/>
  <c r="S20" i="4"/>
  <c r="Y20" i="4" s="1"/>
  <c r="G20" i="4"/>
  <c r="M20" i="4" s="1"/>
  <c r="M19" i="4"/>
  <c r="S19" i="4" s="1"/>
  <c r="Y19" i="4" s="1"/>
  <c r="G19" i="4"/>
  <c r="M18" i="4"/>
  <c r="S18" i="4" s="1"/>
  <c r="Y18" i="4" s="1"/>
  <c r="G18" i="4"/>
  <c r="G17" i="4"/>
  <c r="M17" i="4" s="1"/>
  <c r="S17" i="4" s="1"/>
  <c r="Y17" i="4" s="1"/>
  <c r="S16" i="4"/>
  <c r="Y16" i="4" s="1"/>
  <c r="G16" i="4"/>
  <c r="M16" i="4" s="1"/>
  <c r="M15" i="4"/>
  <c r="S15" i="4" s="1"/>
  <c r="Y15" i="4" s="1"/>
  <c r="G15" i="4"/>
  <c r="M14" i="4"/>
  <c r="S14" i="4" s="1"/>
  <c r="Y14" i="4" s="1"/>
  <c r="G14" i="4"/>
  <c r="G13" i="4"/>
  <c r="M13" i="4" s="1"/>
  <c r="S13" i="4" s="1"/>
  <c r="Y13" i="4" s="1"/>
  <c r="S12" i="4"/>
  <c r="Y12" i="4" s="1"/>
  <c r="G12" i="4"/>
  <c r="M12" i="4" s="1"/>
  <c r="M11" i="4"/>
  <c r="S11" i="4" s="1"/>
  <c r="Y11" i="4" s="1"/>
  <c r="G11" i="4"/>
  <c r="M9" i="4"/>
  <c r="S9" i="4" s="1"/>
  <c r="Y9" i="4" s="1"/>
  <c r="G9" i="4"/>
  <c r="Z6" i="4"/>
  <c r="T6" i="4"/>
  <c r="R45" i="4" s="1"/>
  <c r="R57" i="4" s="1"/>
  <c r="N6" i="4"/>
  <c r="L40" i="4" s="1"/>
  <c r="L57" i="4" s="1"/>
  <c r="O6" i="4" s="1"/>
  <c r="I6" i="4"/>
  <c r="J6" i="4" s="1"/>
  <c r="F6" i="4"/>
  <c r="H6" i="4" s="1"/>
  <c r="F10" i="4" s="1"/>
  <c r="F57" i="4" s="1"/>
  <c r="C6" i="4"/>
  <c r="C3" i="4"/>
  <c r="C2" i="4"/>
  <c r="L75" i="3"/>
  <c r="M75" i="3" s="1"/>
  <c r="K75" i="3"/>
  <c r="J75" i="3"/>
  <c r="E75" i="3"/>
  <c r="G75" i="3" s="1"/>
  <c r="J74" i="3"/>
  <c r="E74" i="3"/>
  <c r="L73" i="3"/>
  <c r="K73" i="3"/>
  <c r="J73" i="3"/>
  <c r="E73" i="3"/>
  <c r="G73" i="3" s="1"/>
  <c r="J72" i="3"/>
  <c r="E72" i="3"/>
  <c r="J71" i="3"/>
  <c r="G71" i="3"/>
  <c r="K71" i="3" s="1"/>
  <c r="L71" i="3" s="1"/>
  <c r="E71" i="3"/>
  <c r="O71" i="3" s="1"/>
  <c r="J70" i="3"/>
  <c r="E70" i="3"/>
  <c r="O61" i="3"/>
  <c r="J61" i="3"/>
  <c r="K61" i="3" s="1"/>
  <c r="L61" i="3" s="1"/>
  <c r="E61" i="3"/>
  <c r="G61" i="3" s="1"/>
  <c r="K60" i="3"/>
  <c r="L60" i="3" s="1"/>
  <c r="J60" i="3"/>
  <c r="E60" i="3"/>
  <c r="G60" i="3" s="1"/>
  <c r="O59" i="3"/>
  <c r="J59" i="3"/>
  <c r="K59" i="3" s="1"/>
  <c r="L59" i="3" s="1"/>
  <c r="E59" i="3"/>
  <c r="G59" i="3" s="1"/>
  <c r="K58" i="3"/>
  <c r="L58" i="3" s="1"/>
  <c r="J58" i="3"/>
  <c r="E58" i="3"/>
  <c r="G58" i="3" s="1"/>
  <c r="J57" i="3"/>
  <c r="E57" i="3"/>
  <c r="O57" i="3" s="1"/>
  <c r="EH38" i="5" s="1"/>
  <c r="P56" i="3"/>
  <c r="J56" i="3"/>
  <c r="G56" i="3"/>
  <c r="E56" i="3"/>
  <c r="O56" i="3" s="1"/>
  <c r="CX38" i="5" s="1"/>
  <c r="CX39" i="5" s="1"/>
  <c r="K48" i="3"/>
  <c r="L48" i="3" s="1"/>
  <c r="J48" i="3"/>
  <c r="E48" i="3"/>
  <c r="G48" i="3" s="1"/>
  <c r="O47" i="3"/>
  <c r="J47" i="3"/>
  <c r="K47" i="3" s="1"/>
  <c r="L47" i="3" s="1"/>
  <c r="E47" i="3"/>
  <c r="G47" i="3" s="1"/>
  <c r="K46" i="3"/>
  <c r="L46" i="3" s="1"/>
  <c r="J46" i="3"/>
  <c r="E46" i="3"/>
  <c r="G46" i="3" s="1"/>
  <c r="O45" i="3"/>
  <c r="K45" i="3"/>
  <c r="L45" i="3" s="1"/>
  <c r="J45" i="3"/>
  <c r="E45" i="3"/>
  <c r="G45" i="3" s="1"/>
  <c r="J44" i="3"/>
  <c r="E44" i="3"/>
  <c r="J43" i="3"/>
  <c r="E43" i="3"/>
  <c r="O35" i="3"/>
  <c r="K35" i="3"/>
  <c r="L35" i="3" s="1"/>
  <c r="J35" i="3"/>
  <c r="E35" i="3"/>
  <c r="G35" i="3" s="1"/>
  <c r="O34" i="3"/>
  <c r="K34" i="3"/>
  <c r="L34" i="3" s="1"/>
  <c r="J34" i="3"/>
  <c r="E34" i="3"/>
  <c r="G34" i="3" s="1"/>
  <c r="O33" i="3"/>
  <c r="GN30" i="5" s="1"/>
  <c r="GN31" i="5" s="1"/>
  <c r="J33" i="3"/>
  <c r="E33" i="3"/>
  <c r="G33" i="3" s="1"/>
  <c r="K33" i="3" s="1"/>
  <c r="L33" i="3" s="1"/>
  <c r="O32" i="3"/>
  <c r="GC30" i="5" s="1"/>
  <c r="GC31" i="5" s="1"/>
  <c r="J32" i="3"/>
  <c r="K32" i="3" s="1"/>
  <c r="L32" i="3" s="1"/>
  <c r="E32" i="3"/>
  <c r="G32" i="3" s="1"/>
  <c r="J31" i="3"/>
  <c r="E31" i="3"/>
  <c r="P30" i="3"/>
  <c r="J30" i="3"/>
  <c r="G30" i="3"/>
  <c r="K30" i="3" s="1"/>
  <c r="E30" i="3"/>
  <c r="O30" i="3" s="1"/>
  <c r="O22" i="3"/>
  <c r="L22" i="3"/>
  <c r="M22" i="3" s="1"/>
  <c r="J22" i="3"/>
  <c r="K22" i="3" s="1"/>
  <c r="G22" i="3"/>
  <c r="O21" i="3"/>
  <c r="L21" i="3"/>
  <c r="K21" i="3"/>
  <c r="J21" i="3"/>
  <c r="G21" i="3"/>
  <c r="O20" i="3"/>
  <c r="J20" i="3"/>
  <c r="G20" i="3"/>
  <c r="O19" i="3"/>
  <c r="P32" i="3" s="1"/>
  <c r="K19" i="3"/>
  <c r="L19" i="3" s="1"/>
  <c r="M19" i="3" s="1"/>
  <c r="J19" i="3"/>
  <c r="G19" i="3"/>
  <c r="O18" i="3"/>
  <c r="M18" i="3"/>
  <c r="J18" i="3"/>
  <c r="G18" i="3"/>
  <c r="K18" i="3" s="1"/>
  <c r="L18" i="3" s="1"/>
  <c r="O17" i="3"/>
  <c r="DF26" i="5" s="1"/>
  <c r="DF27" i="5" s="1"/>
  <c r="K17" i="3"/>
  <c r="J17" i="3"/>
  <c r="G17" i="3"/>
  <c r="O9" i="3"/>
  <c r="L9" i="3"/>
  <c r="K9" i="3"/>
  <c r="J9" i="3"/>
  <c r="G9" i="3"/>
  <c r="O8" i="3"/>
  <c r="EO26" i="5" s="1"/>
  <c r="EO27" i="5" s="1"/>
  <c r="J8" i="3"/>
  <c r="G8" i="3"/>
  <c r="K8" i="3" s="1"/>
  <c r="L8" i="3" s="1"/>
  <c r="O7" i="3"/>
  <c r="J7" i="3"/>
  <c r="K7" i="3" s="1"/>
  <c r="L7" i="3" s="1"/>
  <c r="G7" i="3"/>
  <c r="O6" i="3"/>
  <c r="GG26" i="5" s="1"/>
  <c r="GG27" i="5" s="1"/>
  <c r="K6" i="3"/>
  <c r="L6" i="3" s="1"/>
  <c r="J6" i="3"/>
  <c r="G6" i="3"/>
  <c r="O5" i="3"/>
  <c r="L5" i="3"/>
  <c r="K5" i="3"/>
  <c r="J5" i="3"/>
  <c r="G5" i="3"/>
  <c r="O4" i="3"/>
  <c r="J4" i="3"/>
  <c r="G4" i="3"/>
  <c r="J78" i="2"/>
  <c r="G78" i="2"/>
  <c r="K78" i="2" s="1"/>
  <c r="L78" i="2" s="1"/>
  <c r="M78" i="2" s="1"/>
  <c r="J77" i="2"/>
  <c r="K77" i="2" s="1"/>
  <c r="L77" i="2" s="1"/>
  <c r="M77" i="2" s="1"/>
  <c r="G77" i="2"/>
  <c r="K76" i="2"/>
  <c r="L76" i="2" s="1"/>
  <c r="J76" i="2"/>
  <c r="G76" i="2"/>
  <c r="L75" i="2"/>
  <c r="K75" i="2"/>
  <c r="J75" i="2"/>
  <c r="G75" i="2"/>
  <c r="J74" i="2"/>
  <c r="G74" i="2"/>
  <c r="K74" i="2" s="1"/>
  <c r="L74" i="2" s="1"/>
  <c r="J73" i="2"/>
  <c r="K73" i="2" s="1"/>
  <c r="G73" i="2"/>
  <c r="O63" i="2"/>
  <c r="K63" i="2"/>
  <c r="J63" i="2"/>
  <c r="G63" i="2"/>
  <c r="O62" i="2"/>
  <c r="K62" i="2"/>
  <c r="J62" i="2"/>
  <c r="G62" i="2"/>
  <c r="O61" i="2"/>
  <c r="K61" i="2"/>
  <c r="J61" i="2"/>
  <c r="G61" i="2"/>
  <c r="O60" i="2"/>
  <c r="K60" i="2"/>
  <c r="J60" i="2"/>
  <c r="G60" i="2"/>
  <c r="O59" i="2"/>
  <c r="K59" i="2"/>
  <c r="J59" i="2"/>
  <c r="G59" i="2"/>
  <c r="O58" i="2"/>
  <c r="O64" i="2" s="1"/>
  <c r="K58" i="2"/>
  <c r="J58" i="2"/>
  <c r="G58" i="2"/>
  <c r="G64" i="2" s="1"/>
  <c r="U48" i="2"/>
  <c r="J48" i="2"/>
  <c r="K48" i="2" s="1"/>
  <c r="G48" i="2"/>
  <c r="O48" i="2" s="1"/>
  <c r="Q47" i="2"/>
  <c r="O47" i="2"/>
  <c r="L47" i="2"/>
  <c r="K47" i="2"/>
  <c r="J47" i="2"/>
  <c r="G47" i="2"/>
  <c r="O46" i="2"/>
  <c r="K46" i="2"/>
  <c r="J46" i="2"/>
  <c r="G46" i="2"/>
  <c r="O45" i="2"/>
  <c r="K45" i="2"/>
  <c r="J45" i="2"/>
  <c r="G45" i="2"/>
  <c r="O44" i="2"/>
  <c r="K44" i="2"/>
  <c r="J44" i="2"/>
  <c r="G44" i="2"/>
  <c r="J43" i="2"/>
  <c r="G43" i="2"/>
  <c r="G38" i="2"/>
  <c r="Q35" i="2"/>
  <c r="O35" i="2"/>
  <c r="L35" i="2"/>
  <c r="K35" i="2"/>
  <c r="T48" i="2" s="1"/>
  <c r="J35" i="2"/>
  <c r="G35" i="2"/>
  <c r="J34" i="2"/>
  <c r="K34" i="2" s="1"/>
  <c r="G34" i="2"/>
  <c r="O34" i="2" s="1"/>
  <c r="J33" i="2"/>
  <c r="G33" i="2"/>
  <c r="J32" i="2"/>
  <c r="G32" i="2"/>
  <c r="J31" i="2"/>
  <c r="G31" i="2"/>
  <c r="O30" i="2"/>
  <c r="K30" i="2"/>
  <c r="J30" i="2"/>
  <c r="G30" i="2"/>
  <c r="G36" i="2" s="1"/>
  <c r="G23" i="2"/>
  <c r="O22" i="2"/>
  <c r="L22" i="2"/>
  <c r="M22" i="2" s="1"/>
  <c r="K22" i="2"/>
  <c r="Q22" i="2" s="1"/>
  <c r="J22" i="2"/>
  <c r="G22" i="2"/>
  <c r="Q21" i="2"/>
  <c r="K21" i="2"/>
  <c r="J21" i="2"/>
  <c r="G21" i="2"/>
  <c r="O21" i="2" s="1"/>
  <c r="O20" i="2"/>
  <c r="J20" i="2"/>
  <c r="K20" i="2" s="1"/>
  <c r="G20" i="2"/>
  <c r="J19" i="2"/>
  <c r="G19" i="2"/>
  <c r="O18" i="2"/>
  <c r="J18" i="2"/>
  <c r="K18" i="2" s="1"/>
  <c r="G18" i="2"/>
  <c r="Q17" i="2"/>
  <c r="K17" i="2"/>
  <c r="J17" i="2"/>
  <c r="G17" i="2"/>
  <c r="O17" i="2" s="1"/>
  <c r="J9" i="2"/>
  <c r="G9" i="2"/>
  <c r="K9" i="2" s="1"/>
  <c r="L9" i="2" s="1"/>
  <c r="J8" i="2"/>
  <c r="G8" i="2"/>
  <c r="K8" i="2" s="1"/>
  <c r="L8" i="2" s="1"/>
  <c r="J7" i="2"/>
  <c r="G7" i="2"/>
  <c r="K7" i="2" s="1"/>
  <c r="L7" i="2" s="1"/>
  <c r="J6" i="2"/>
  <c r="G6" i="2"/>
  <c r="K6" i="2" s="1"/>
  <c r="L6" i="2" s="1"/>
  <c r="J5" i="2"/>
  <c r="G5" i="2"/>
  <c r="K5" i="2" s="1"/>
  <c r="L5" i="2" s="1"/>
  <c r="J4" i="2"/>
  <c r="G4" i="2"/>
  <c r="K4" i="2" s="1"/>
  <c r="E20" i="1"/>
  <c r="F19" i="1"/>
  <c r="F18" i="1"/>
  <c r="F17" i="1"/>
  <c r="F16" i="1"/>
  <c r="F15" i="1"/>
  <c r="F14" i="1"/>
  <c r="F13" i="1"/>
  <c r="F12" i="1"/>
  <c r="F11" i="1"/>
  <c r="F10" i="1"/>
  <c r="F9" i="1"/>
  <c r="G8" i="1"/>
  <c r="F8" i="1"/>
  <c r="G7" i="1"/>
  <c r="G20" i="1" s="1"/>
  <c r="F7" i="1"/>
  <c r="H6" i="1"/>
  <c r="H20" i="1" s="1"/>
  <c r="H23" i="1" s="1"/>
  <c r="F6" i="1"/>
  <c r="H5" i="1"/>
  <c r="F5" i="1"/>
  <c r="F20" i="1" s="1"/>
  <c r="F4" i="1"/>
  <c r="AD57" i="4" l="1"/>
  <c r="G24" i="2"/>
  <c r="G25" i="2"/>
  <c r="Q44" i="2"/>
  <c r="S44" i="2" s="1"/>
  <c r="S49" i="2" s="1"/>
  <c r="L44" i="2"/>
  <c r="N47" i="2"/>
  <c r="M47" i="2"/>
  <c r="L17" i="3"/>
  <c r="GN26" i="5"/>
  <c r="GN27" i="5" s="1"/>
  <c r="BH26" i="5"/>
  <c r="BH27" i="5" s="1"/>
  <c r="AV26" i="5"/>
  <c r="BG26" i="5"/>
  <c r="BG27" i="5" s="1"/>
  <c r="V26" i="5"/>
  <c r="V27" i="5" s="1"/>
  <c r="AW26" i="5"/>
  <c r="AW27" i="5" s="1"/>
  <c r="AG26" i="5"/>
  <c r="AG27" i="5" s="1"/>
  <c r="GO26" i="5"/>
  <c r="GO27" i="5" s="1"/>
  <c r="EX26" i="5"/>
  <c r="EX27" i="5" s="1"/>
  <c r="CL26" i="5"/>
  <c r="CL27" i="5" s="1"/>
  <c r="M32" i="3"/>
  <c r="M35" i="3"/>
  <c r="M46" i="3"/>
  <c r="GO38" i="5"/>
  <c r="GO39" i="5" s="1"/>
  <c r="BG38" i="5"/>
  <c r="BG39" i="5" s="1"/>
  <c r="AW38" i="5"/>
  <c r="AW39" i="5" s="1"/>
  <c r="AG38" i="5"/>
  <c r="AG39" i="5" s="1"/>
  <c r="BH38" i="5"/>
  <c r="BH39" i="5" s="1"/>
  <c r="GN38" i="5"/>
  <c r="GN39" i="5" s="1"/>
  <c r="EX38" i="5"/>
  <c r="EX39" i="5" s="1"/>
  <c r="AV38" i="5"/>
  <c r="V38" i="5"/>
  <c r="V39" i="5" s="1"/>
  <c r="CL38" i="5"/>
  <c r="CL39" i="5" s="1"/>
  <c r="P59" i="3"/>
  <c r="Q34" i="2"/>
  <c r="L34" i="2"/>
  <c r="T47" i="2"/>
  <c r="U47" i="2" s="1"/>
  <c r="Q48" i="2"/>
  <c r="L48" i="2"/>
  <c r="M21" i="3"/>
  <c r="K19" i="2"/>
  <c r="O19" i="2"/>
  <c r="L20" i="2"/>
  <c r="M20" i="2" s="1"/>
  <c r="T33" i="2"/>
  <c r="U33" i="2" s="1"/>
  <c r="Q20" i="2"/>
  <c r="T34" i="2"/>
  <c r="U34" i="2" s="1"/>
  <c r="L21" i="2"/>
  <c r="M21" i="2" s="1"/>
  <c r="Q30" i="2"/>
  <c r="L30" i="2"/>
  <c r="T43" i="2"/>
  <c r="U43" i="2" s="1"/>
  <c r="Q45" i="2"/>
  <c r="S45" i="2" s="1"/>
  <c r="T52" i="2" s="1"/>
  <c r="L45" i="2"/>
  <c r="G65" i="2"/>
  <c r="G66" i="2"/>
  <c r="G79" i="2"/>
  <c r="G10" i="3"/>
  <c r="K4" i="3"/>
  <c r="L30" i="3"/>
  <c r="M30" i="3" s="1"/>
  <c r="P33" i="3"/>
  <c r="EO30" i="5"/>
  <c r="EO31" i="5" s="1"/>
  <c r="P34" i="3"/>
  <c r="HC34" i="5"/>
  <c r="HC35" i="5" s="1"/>
  <c r="GY34" i="5"/>
  <c r="GY35" i="5" s="1"/>
  <c r="GG34" i="5"/>
  <c r="GG35" i="5" s="1"/>
  <c r="GC34" i="5"/>
  <c r="GC35" i="5" s="1"/>
  <c r="FY34" i="5"/>
  <c r="FY35" i="5" s="1"/>
  <c r="FU34" i="5"/>
  <c r="FO34" i="5"/>
  <c r="FO35" i="5" s="1"/>
  <c r="FK34" i="5"/>
  <c r="FK35" i="5" s="1"/>
  <c r="FG34" i="5"/>
  <c r="FG35" i="5" s="1"/>
  <c r="FC34" i="5"/>
  <c r="FC35" i="5" s="1"/>
  <c r="EY34" i="5"/>
  <c r="EY35" i="5" s="1"/>
  <c r="EK34" i="5"/>
  <c r="EK35" i="5" s="1"/>
  <c r="EA34" i="5"/>
  <c r="EA35" i="5" s="1"/>
  <c r="DM34" i="5"/>
  <c r="DM35" i="5" s="1"/>
  <c r="DI34" i="5"/>
  <c r="DI35" i="5" s="1"/>
  <c r="HB34" i="5"/>
  <c r="HB35" i="5" s="1"/>
  <c r="GE34" i="5"/>
  <c r="GE35" i="5" s="1"/>
  <c r="FZ34" i="5"/>
  <c r="FZ35" i="5" s="1"/>
  <c r="FM34" i="5"/>
  <c r="FM35" i="5" s="1"/>
  <c r="FH34" i="5"/>
  <c r="FH35" i="5" s="1"/>
  <c r="FB34" i="5"/>
  <c r="FB35" i="5" s="1"/>
  <c r="EJ34" i="5"/>
  <c r="EJ35" i="5" s="1"/>
  <c r="DY34" i="5"/>
  <c r="DY35" i="5" s="1"/>
  <c r="DL34" i="5"/>
  <c r="DL35" i="5" s="1"/>
  <c r="DG34" i="5"/>
  <c r="DG35" i="5" s="1"/>
  <c r="CK34" i="5"/>
  <c r="CE34" i="5"/>
  <c r="CE35" i="5" s="1"/>
  <c r="BO34" i="5"/>
  <c r="BO35" i="5" s="1"/>
  <c r="BE34" i="5"/>
  <c r="BE35" i="5" s="1"/>
  <c r="AO34" i="5"/>
  <c r="AO35" i="5" s="1"/>
  <c r="AE34" i="5"/>
  <c r="AE35" i="5" s="1"/>
  <c r="U34" i="5"/>
  <c r="O34" i="5"/>
  <c r="O35" i="5" s="1"/>
  <c r="HA34" i="5"/>
  <c r="HA35" i="5" s="1"/>
  <c r="GI34" i="5"/>
  <c r="GI35" i="5" s="1"/>
  <c r="GD34" i="5"/>
  <c r="GD35" i="5" s="1"/>
  <c r="FX34" i="5"/>
  <c r="FX35" i="5" s="1"/>
  <c r="FL34" i="5"/>
  <c r="FL35" i="5" s="1"/>
  <c r="FF34" i="5"/>
  <c r="FF35" i="5" s="1"/>
  <c r="FA34" i="5"/>
  <c r="FA35" i="5" s="1"/>
  <c r="EN34" i="5"/>
  <c r="EN35" i="5" s="1"/>
  <c r="EI34" i="5"/>
  <c r="EI35" i="5" s="1"/>
  <c r="DX34" i="5"/>
  <c r="DX35" i="5" s="1"/>
  <c r="DK34" i="5"/>
  <c r="DK35" i="5" s="1"/>
  <c r="CD34" i="5"/>
  <c r="CD35" i="5" s="1"/>
  <c r="BD34" i="5"/>
  <c r="BD35" i="5" s="1"/>
  <c r="AN34" i="5"/>
  <c r="AN35" i="5" s="1"/>
  <c r="AD34" i="5"/>
  <c r="AD35" i="5" s="1"/>
  <c r="N34" i="5"/>
  <c r="H34" i="5"/>
  <c r="H35" i="5" s="1"/>
  <c r="GZ34" i="5"/>
  <c r="GZ35" i="5" s="1"/>
  <c r="GB34" i="5"/>
  <c r="GB35" i="5" s="1"/>
  <c r="FI34" i="5"/>
  <c r="FI35" i="5" s="1"/>
  <c r="EL34" i="5"/>
  <c r="EL35" i="5" s="1"/>
  <c r="DZ34" i="5"/>
  <c r="DZ35" i="5" s="1"/>
  <c r="DN34" i="5"/>
  <c r="DN35" i="5" s="1"/>
  <c r="BV34" i="5"/>
  <c r="BC34" i="5"/>
  <c r="GA34" i="5"/>
  <c r="GA35" i="5" s="1"/>
  <c r="FE34" i="5"/>
  <c r="FE35" i="5" s="1"/>
  <c r="DJ34" i="5"/>
  <c r="DJ35" i="5" s="1"/>
  <c r="CC34" i="5"/>
  <c r="G34" i="5"/>
  <c r="G35" i="5" s="1"/>
  <c r="FW34" i="5"/>
  <c r="FW35" i="5" s="1"/>
  <c r="FJ34" i="5"/>
  <c r="FJ35" i="5" s="1"/>
  <c r="BW34" i="5"/>
  <c r="BW35" i="5" s="1"/>
  <c r="FV34" i="5"/>
  <c r="FV35" i="5" s="1"/>
  <c r="FD34" i="5"/>
  <c r="FD35" i="5" s="1"/>
  <c r="EM34" i="5"/>
  <c r="EM35" i="5" s="1"/>
  <c r="GH34" i="5"/>
  <c r="GH35" i="5" s="1"/>
  <c r="EZ34" i="5"/>
  <c r="EZ35" i="5" s="1"/>
  <c r="DO34" i="5"/>
  <c r="DO35" i="5" s="1"/>
  <c r="BF34" i="5"/>
  <c r="BF35" i="5" s="1"/>
  <c r="AF34" i="5"/>
  <c r="AF35" i="5" s="1"/>
  <c r="F34" i="5"/>
  <c r="F35" i="5" s="1"/>
  <c r="DH34" i="5"/>
  <c r="DH35" i="5" s="1"/>
  <c r="GF34" i="5"/>
  <c r="GF35" i="5" s="1"/>
  <c r="EB34" i="5"/>
  <c r="EB35" i="5" s="1"/>
  <c r="BP34" i="5"/>
  <c r="BP35" i="5" s="1"/>
  <c r="AP34" i="5"/>
  <c r="AP35" i="5" s="1"/>
  <c r="P45" i="3"/>
  <c r="HD34" i="5"/>
  <c r="HD35" i="5" s="1"/>
  <c r="FN34" i="5"/>
  <c r="FN35" i="5" s="1"/>
  <c r="M58" i="3"/>
  <c r="G72" i="3"/>
  <c r="O72" i="3"/>
  <c r="Q18" i="2"/>
  <c r="T31" i="2"/>
  <c r="N35" i="2"/>
  <c r="M35" i="2"/>
  <c r="O43" i="2"/>
  <c r="O49" i="2" s="1"/>
  <c r="K43" i="2"/>
  <c r="G49" i="2"/>
  <c r="Q46" i="2"/>
  <c r="L46" i="2"/>
  <c r="K79" i="2"/>
  <c r="L73" i="2"/>
  <c r="M48" i="3"/>
  <c r="DQ38" i="5"/>
  <c r="DQ39" i="5" s="1"/>
  <c r="DP38" i="5"/>
  <c r="DP39" i="5" s="1"/>
  <c r="P61" i="3"/>
  <c r="L4" i="2"/>
  <c r="K10" i="2"/>
  <c r="G10" i="2"/>
  <c r="T30" i="2"/>
  <c r="U30" i="2" s="1"/>
  <c r="K23" i="2"/>
  <c r="L17" i="2"/>
  <c r="M17" i="2" s="1"/>
  <c r="L18" i="2"/>
  <c r="M18" i="2" s="1"/>
  <c r="N36" i="2"/>
  <c r="N39" i="2"/>
  <c r="O31" i="2"/>
  <c r="O36" i="2" s="1"/>
  <c r="K31" i="2"/>
  <c r="K36" i="2" s="1"/>
  <c r="O32" i="2"/>
  <c r="K32" i="2"/>
  <c r="O33" i="2"/>
  <c r="K33" i="2"/>
  <c r="G37" i="2"/>
  <c r="K64" i="2"/>
  <c r="P58" i="2"/>
  <c r="L58" i="2"/>
  <c r="P59" i="2"/>
  <c r="L59" i="2"/>
  <c r="P60" i="2"/>
  <c r="L60" i="2"/>
  <c r="P61" i="2"/>
  <c r="L61" i="2"/>
  <c r="P62" i="2"/>
  <c r="L62" i="2"/>
  <c r="P63" i="2"/>
  <c r="L63" i="2"/>
  <c r="EO34" i="5"/>
  <c r="EO35" i="5" s="1"/>
  <c r="P47" i="3"/>
  <c r="M60" i="3"/>
  <c r="M71" i="3"/>
  <c r="G74" i="3"/>
  <c r="O74" i="3"/>
  <c r="N26" i="5"/>
  <c r="AP26" i="5"/>
  <c r="AP27" i="5" s="1"/>
  <c r="BV26" i="5"/>
  <c r="CX26" i="5"/>
  <c r="CX27" i="5" s="1"/>
  <c r="DN26" i="5"/>
  <c r="DN27" i="5" s="1"/>
  <c r="EL26" i="5"/>
  <c r="EL27" i="5" s="1"/>
  <c r="FF26" i="5"/>
  <c r="FF27" i="5" s="1"/>
  <c r="FZ26" i="5"/>
  <c r="FZ27" i="5" s="1"/>
  <c r="DM30" i="5"/>
  <c r="DM31" i="5" s="1"/>
  <c r="EL30" i="5"/>
  <c r="EL31" i="5" s="1"/>
  <c r="GZ30" i="5"/>
  <c r="GZ31" i="5" s="1"/>
  <c r="S45" i="4"/>
  <c r="Y45" i="4" s="1"/>
  <c r="T35" i="2"/>
  <c r="U35" i="2" s="1"/>
  <c r="EV26" i="5"/>
  <c r="EV27" i="5" s="1"/>
  <c r="EU26" i="5"/>
  <c r="DW26" i="5"/>
  <c r="AM26" i="5"/>
  <c r="GX26" i="5"/>
  <c r="GX27" i="5" s="1"/>
  <c r="EH26" i="5"/>
  <c r="BN26" i="5"/>
  <c r="E26" i="5"/>
  <c r="E27" i="5" s="1"/>
  <c r="K20" i="3"/>
  <c r="L20" i="3" s="1"/>
  <c r="M20" i="3" s="1"/>
  <c r="O31" i="3"/>
  <c r="G31" i="3"/>
  <c r="K31" i="3" s="1"/>
  <c r="L31" i="3" s="1"/>
  <c r="M31" i="3" s="1"/>
  <c r="DQ30" i="5"/>
  <c r="DQ31" i="5" s="1"/>
  <c r="DP30" i="5"/>
  <c r="DP31" i="5" s="1"/>
  <c r="K56" i="3"/>
  <c r="EH39" i="5"/>
  <c r="K72" i="3"/>
  <c r="L72" i="3" s="1"/>
  <c r="M72" i="3" s="1"/>
  <c r="K74" i="3"/>
  <c r="L74" i="3" s="1"/>
  <c r="M74" i="3" s="1"/>
  <c r="G10" i="4"/>
  <c r="M10" i="4" s="1"/>
  <c r="S10" i="4" s="1"/>
  <c r="Y10" i="4" s="1"/>
  <c r="AC26" i="5"/>
  <c r="AC27" i="5" s="1"/>
  <c r="BE26" i="5"/>
  <c r="BE27" i="5" s="1"/>
  <c r="CK26" i="5"/>
  <c r="DE26" i="5"/>
  <c r="DE27" i="5" s="1"/>
  <c r="DY26" i="5"/>
  <c r="DY27" i="5" s="1"/>
  <c r="EW26" i="5"/>
  <c r="EW27" i="5" s="1"/>
  <c r="FM26" i="5"/>
  <c r="FM27" i="5" s="1"/>
  <c r="HA26" i="5"/>
  <c r="HA27" i="5" s="1"/>
  <c r="GZ26" i="5"/>
  <c r="GZ27" i="5" s="1"/>
  <c r="GF26" i="5"/>
  <c r="GF27" i="5" s="1"/>
  <c r="GB26" i="5"/>
  <c r="GB27" i="5" s="1"/>
  <c r="FX26" i="5"/>
  <c r="FX27" i="5" s="1"/>
  <c r="FL26" i="5"/>
  <c r="FL27" i="5" s="1"/>
  <c r="FH26" i="5"/>
  <c r="FH27" i="5" s="1"/>
  <c r="FD26" i="5"/>
  <c r="FD27" i="5" s="1"/>
  <c r="EZ26" i="5"/>
  <c r="EZ27" i="5" s="1"/>
  <c r="EN26" i="5"/>
  <c r="EN27" i="5" s="1"/>
  <c r="EJ26" i="5"/>
  <c r="EJ27" i="5" s="1"/>
  <c r="EB26" i="5"/>
  <c r="EB27" i="5" s="1"/>
  <c r="DX26" i="5"/>
  <c r="DX27" i="5" s="1"/>
  <c r="DL26" i="5"/>
  <c r="DL27" i="5" s="1"/>
  <c r="DH26" i="5"/>
  <c r="DH27" i="5" s="1"/>
  <c r="BP26" i="5"/>
  <c r="BP27" i="5" s="1"/>
  <c r="BD26" i="5"/>
  <c r="BD27" i="5" s="1"/>
  <c r="AN26" i="5"/>
  <c r="AN27" i="5" s="1"/>
  <c r="AF26" i="5"/>
  <c r="AF27" i="5" s="1"/>
  <c r="H26" i="5"/>
  <c r="H27" i="5" s="1"/>
  <c r="HD26" i="5"/>
  <c r="HD27" i="5" s="1"/>
  <c r="GY26" i="5"/>
  <c r="GY27" i="5" s="1"/>
  <c r="GI26" i="5"/>
  <c r="GI27" i="5" s="1"/>
  <c r="GE26" i="5"/>
  <c r="GE27" i="5" s="1"/>
  <c r="GA26" i="5"/>
  <c r="GA27" i="5" s="1"/>
  <c r="FW26" i="5"/>
  <c r="FW27" i="5" s="1"/>
  <c r="FO26" i="5"/>
  <c r="FO27" i="5" s="1"/>
  <c r="FK26" i="5"/>
  <c r="FK27" i="5" s="1"/>
  <c r="FG26" i="5"/>
  <c r="FG27" i="5" s="1"/>
  <c r="FC26" i="5"/>
  <c r="FC27" i="5" s="1"/>
  <c r="EY26" i="5"/>
  <c r="EY27" i="5" s="1"/>
  <c r="EM26" i="5"/>
  <c r="EM27" i="5" s="1"/>
  <c r="EI26" i="5"/>
  <c r="EI27" i="5" s="1"/>
  <c r="EA26" i="5"/>
  <c r="EA27" i="5" s="1"/>
  <c r="DO26" i="5"/>
  <c r="DO27" i="5" s="1"/>
  <c r="DK26" i="5"/>
  <c r="DK27" i="5" s="1"/>
  <c r="DG26" i="5"/>
  <c r="DG27" i="5" s="1"/>
  <c r="CE26" i="5"/>
  <c r="CE27" i="5" s="1"/>
  <c r="BW26" i="5"/>
  <c r="BW27" i="5" s="1"/>
  <c r="BO26" i="5"/>
  <c r="BO27" i="5" s="1"/>
  <c r="BC26" i="5"/>
  <c r="AE26" i="5"/>
  <c r="AE27" i="5" s="1"/>
  <c r="O26" i="5"/>
  <c r="O27" i="5" s="1"/>
  <c r="G26" i="5"/>
  <c r="G27" i="5" s="1"/>
  <c r="GD26" i="5"/>
  <c r="GD27" i="5" s="1"/>
  <c r="FV26" i="5"/>
  <c r="FV27" i="5" s="1"/>
  <c r="FJ26" i="5"/>
  <c r="FJ27" i="5" s="1"/>
  <c r="FB26" i="5"/>
  <c r="FB27" i="5" s="1"/>
  <c r="DJ26" i="5"/>
  <c r="DJ27" i="5" s="1"/>
  <c r="CD26" i="5"/>
  <c r="CD27" i="5" s="1"/>
  <c r="F26" i="5"/>
  <c r="F27" i="5" s="1"/>
  <c r="GC26" i="5"/>
  <c r="GC27" i="5" s="1"/>
  <c r="FU26" i="5"/>
  <c r="FI26" i="5"/>
  <c r="FI27" i="5" s="1"/>
  <c r="FA26" i="5"/>
  <c r="FA27" i="5" s="1"/>
  <c r="DI26" i="5"/>
  <c r="DI27" i="5" s="1"/>
  <c r="CC26" i="5"/>
  <c r="U26" i="5"/>
  <c r="HC26" i="5"/>
  <c r="HC27" i="5" s="1"/>
  <c r="GH26" i="5"/>
  <c r="GH27" i="5" s="1"/>
  <c r="G23" i="3"/>
  <c r="DP26" i="5"/>
  <c r="DP27" i="5" s="1"/>
  <c r="DQ26" i="5"/>
  <c r="DQ27" i="5" s="1"/>
  <c r="GW30" i="5"/>
  <c r="GW31" i="5" s="1"/>
  <c r="GM30" i="5"/>
  <c r="GM31" i="5" s="1"/>
  <c r="DC30" i="5"/>
  <c r="DC31" i="5" s="1"/>
  <c r="CY30" i="5"/>
  <c r="CY31" i="5" s="1"/>
  <c r="CU30" i="5"/>
  <c r="CU31" i="5" s="1"/>
  <c r="GK30" i="5"/>
  <c r="GK31" i="5" s="1"/>
  <c r="DF30" i="5"/>
  <c r="DF31" i="5" s="1"/>
  <c r="DA30" i="5"/>
  <c r="DA31" i="5" s="1"/>
  <c r="CV30" i="5"/>
  <c r="CV31" i="5" s="1"/>
  <c r="C30" i="5"/>
  <c r="GV30" i="5"/>
  <c r="GV31" i="5" s="1"/>
  <c r="GJ30" i="5"/>
  <c r="GJ31" i="5" s="1"/>
  <c r="DE30" i="5"/>
  <c r="DE31" i="5" s="1"/>
  <c r="CZ30" i="5"/>
  <c r="CZ31" i="5" s="1"/>
  <c r="CT30" i="5"/>
  <c r="CT31" i="5" s="1"/>
  <c r="AB30" i="5"/>
  <c r="GL30" i="5"/>
  <c r="GL31" i="5" s="1"/>
  <c r="CX30" i="5"/>
  <c r="CX31" i="5" s="1"/>
  <c r="GU30" i="5"/>
  <c r="CW30" i="5"/>
  <c r="CW31" i="5" s="1"/>
  <c r="D30" i="5"/>
  <c r="D31" i="5" s="1"/>
  <c r="DD30" i="5"/>
  <c r="DD31" i="5" s="1"/>
  <c r="CS30" i="5"/>
  <c r="CS31" i="5" s="1"/>
  <c r="HA30" i="5"/>
  <c r="HA31" i="5" s="1"/>
  <c r="GI30" i="5"/>
  <c r="GI31" i="5" s="1"/>
  <c r="GE30" i="5"/>
  <c r="GE31" i="5" s="1"/>
  <c r="GA30" i="5"/>
  <c r="GA31" i="5" s="1"/>
  <c r="FW30" i="5"/>
  <c r="FW31" i="5" s="1"/>
  <c r="FM30" i="5"/>
  <c r="FM31" i="5" s="1"/>
  <c r="FI30" i="5"/>
  <c r="FI31" i="5" s="1"/>
  <c r="FE30" i="5"/>
  <c r="FE31" i="5" s="1"/>
  <c r="FA30" i="5"/>
  <c r="FA31" i="5" s="1"/>
  <c r="EM30" i="5"/>
  <c r="EM31" i="5" s="1"/>
  <c r="EI30" i="5"/>
  <c r="EI31" i="5" s="1"/>
  <c r="DY30" i="5"/>
  <c r="DY31" i="5" s="1"/>
  <c r="DO30" i="5"/>
  <c r="DO31" i="5" s="1"/>
  <c r="DK30" i="5"/>
  <c r="DK31" i="5" s="1"/>
  <c r="DG30" i="5"/>
  <c r="DG31" i="5" s="1"/>
  <c r="CK30" i="5"/>
  <c r="CE30" i="5"/>
  <c r="CE31" i="5" s="1"/>
  <c r="BO30" i="5"/>
  <c r="BO31" i="5" s="1"/>
  <c r="BE30" i="5"/>
  <c r="BE31" i="5" s="1"/>
  <c r="AO30" i="5"/>
  <c r="AO31" i="5" s="1"/>
  <c r="AE30" i="5"/>
  <c r="AE31" i="5" s="1"/>
  <c r="U30" i="5"/>
  <c r="O30" i="5"/>
  <c r="O31" i="5" s="1"/>
  <c r="HC30" i="5"/>
  <c r="HC31" i="5" s="1"/>
  <c r="GF30" i="5"/>
  <c r="GF31" i="5" s="1"/>
  <c r="FZ30" i="5"/>
  <c r="FZ31" i="5" s="1"/>
  <c r="FU30" i="5"/>
  <c r="FN30" i="5"/>
  <c r="FN31" i="5" s="1"/>
  <c r="FH30" i="5"/>
  <c r="FH31" i="5" s="1"/>
  <c r="FC30" i="5"/>
  <c r="FC31" i="5" s="1"/>
  <c r="EK30" i="5"/>
  <c r="EK31" i="5" s="1"/>
  <c r="DX30" i="5"/>
  <c r="DX31" i="5" s="1"/>
  <c r="DL30" i="5"/>
  <c r="DL31" i="5" s="1"/>
  <c r="CC30" i="5"/>
  <c r="BV30" i="5"/>
  <c r="BP30" i="5"/>
  <c r="BP31" i="5" s="1"/>
  <c r="BC30" i="5"/>
  <c r="AP30" i="5"/>
  <c r="AP31" i="5" s="1"/>
  <c r="H30" i="5"/>
  <c r="H31" i="5" s="1"/>
  <c r="HB30" i="5"/>
  <c r="HB31" i="5" s="1"/>
  <c r="GD30" i="5"/>
  <c r="GD31" i="5" s="1"/>
  <c r="FY30" i="5"/>
  <c r="FY31" i="5" s="1"/>
  <c r="FL30" i="5"/>
  <c r="FL31" i="5" s="1"/>
  <c r="FG30" i="5"/>
  <c r="FG31" i="5" s="1"/>
  <c r="FB30" i="5"/>
  <c r="FB31" i="5" s="1"/>
  <c r="EJ30" i="5"/>
  <c r="EJ31" i="5" s="1"/>
  <c r="EB30" i="5"/>
  <c r="EB31" i="5" s="1"/>
  <c r="DJ30" i="5"/>
  <c r="DJ31" i="5" s="1"/>
  <c r="AN30" i="5"/>
  <c r="AN31" i="5" s="1"/>
  <c r="N30" i="5"/>
  <c r="G30" i="5"/>
  <c r="G31" i="5" s="1"/>
  <c r="GY30" i="5"/>
  <c r="GY31" i="5" s="1"/>
  <c r="GB30" i="5"/>
  <c r="GB31" i="5" s="1"/>
  <c r="FF30" i="5"/>
  <c r="FF31" i="5" s="1"/>
  <c r="DI30" i="5"/>
  <c r="DI31" i="5" s="1"/>
  <c r="BW30" i="5"/>
  <c r="BW31" i="5" s="1"/>
  <c r="AF30" i="5"/>
  <c r="AF31" i="5" s="1"/>
  <c r="F30" i="5"/>
  <c r="F31" i="5" s="1"/>
  <c r="GH30" i="5"/>
  <c r="GH31" i="5" s="1"/>
  <c r="FX30" i="5"/>
  <c r="FX31" i="5" s="1"/>
  <c r="FO30" i="5"/>
  <c r="FO31" i="5" s="1"/>
  <c r="FD30" i="5"/>
  <c r="FD31" i="5" s="1"/>
  <c r="DH30" i="5"/>
  <c r="DH31" i="5" s="1"/>
  <c r="CD30" i="5"/>
  <c r="CD31" i="5" s="1"/>
  <c r="AD30" i="5"/>
  <c r="AD31" i="5" s="1"/>
  <c r="HD30" i="5"/>
  <c r="HD31" i="5" s="1"/>
  <c r="GG30" i="5"/>
  <c r="GG31" i="5" s="1"/>
  <c r="FV30" i="5"/>
  <c r="FV31" i="5" s="1"/>
  <c r="FK30" i="5"/>
  <c r="FK31" i="5" s="1"/>
  <c r="EZ30" i="5"/>
  <c r="EZ31" i="5" s="1"/>
  <c r="EN30" i="5"/>
  <c r="EN31" i="5" s="1"/>
  <c r="EA30" i="5"/>
  <c r="EA31" i="5" s="1"/>
  <c r="DN30" i="5"/>
  <c r="DN31" i="5" s="1"/>
  <c r="BF30" i="5"/>
  <c r="BF31" i="5" s="1"/>
  <c r="P35" i="3"/>
  <c r="O43" i="3"/>
  <c r="G43" i="3"/>
  <c r="P6" i="4"/>
  <c r="V6" i="4" s="1"/>
  <c r="AB6" i="4" s="1"/>
  <c r="AD26" i="5"/>
  <c r="AD27" i="5" s="1"/>
  <c r="BF26" i="5"/>
  <c r="BF27" i="5" s="1"/>
  <c r="DZ26" i="5"/>
  <c r="DZ27" i="5" s="1"/>
  <c r="FN26" i="5"/>
  <c r="FN27" i="5" s="1"/>
  <c r="BD30" i="5"/>
  <c r="BD31" i="5" s="1"/>
  <c r="CR30" i="5"/>
  <c r="DZ30" i="5"/>
  <c r="DZ31" i="5" s="1"/>
  <c r="EY30" i="5"/>
  <c r="EY31" i="5" s="1"/>
  <c r="GV26" i="5"/>
  <c r="GV27" i="5" s="1"/>
  <c r="GJ26" i="5"/>
  <c r="GJ27" i="5" s="1"/>
  <c r="DD26" i="5"/>
  <c r="DD27" i="5" s="1"/>
  <c r="CZ26" i="5"/>
  <c r="CZ27" i="5" s="1"/>
  <c r="CV26" i="5"/>
  <c r="CV27" i="5" s="1"/>
  <c r="CR26" i="5"/>
  <c r="AB26" i="5"/>
  <c r="D26" i="5"/>
  <c r="D27" i="5" s="1"/>
  <c r="GU26" i="5"/>
  <c r="GM26" i="5"/>
  <c r="GM27" i="5" s="1"/>
  <c r="DC26" i="5"/>
  <c r="DC27" i="5" s="1"/>
  <c r="CY26" i="5"/>
  <c r="CY27" i="5" s="1"/>
  <c r="CU26" i="5"/>
  <c r="CU27" i="5" s="1"/>
  <c r="C26" i="5"/>
  <c r="GL26" i="5"/>
  <c r="GL27" i="5" s="1"/>
  <c r="DB26" i="5"/>
  <c r="DB27" i="5" s="1"/>
  <c r="CT26" i="5"/>
  <c r="CT27" i="5" s="1"/>
  <c r="GW26" i="5"/>
  <c r="GW27" i="5" s="1"/>
  <c r="GK26" i="5"/>
  <c r="GK27" i="5" s="1"/>
  <c r="DA26" i="5"/>
  <c r="DA27" i="5" s="1"/>
  <c r="CS26" i="5"/>
  <c r="CS27" i="5" s="1"/>
  <c r="EX30" i="5"/>
  <c r="EX31" i="5" s="1"/>
  <c r="BH30" i="5"/>
  <c r="BH31" i="5" s="1"/>
  <c r="AV30" i="5"/>
  <c r="GO30" i="5"/>
  <c r="GO31" i="5" s="1"/>
  <c r="BG30" i="5"/>
  <c r="BG31" i="5" s="1"/>
  <c r="AG30" i="5"/>
  <c r="AG31" i="5" s="1"/>
  <c r="V30" i="5"/>
  <c r="V31" i="5" s="1"/>
  <c r="CL30" i="5"/>
  <c r="CL31" i="5" s="1"/>
  <c r="AW30" i="5"/>
  <c r="AW31" i="5" s="1"/>
  <c r="M34" i="3"/>
  <c r="O44" i="3"/>
  <c r="G44" i="3"/>
  <c r="K44" i="3" s="1"/>
  <c r="L44" i="3" s="1"/>
  <c r="M44" i="3" s="1"/>
  <c r="M45" i="3"/>
  <c r="M47" i="3"/>
  <c r="M59" i="3"/>
  <c r="M61" i="3"/>
  <c r="O70" i="3"/>
  <c r="G70" i="3"/>
  <c r="GX42" i="5"/>
  <c r="GX43" i="5" s="1"/>
  <c r="EW42" i="5"/>
  <c r="EW43" i="5" s="1"/>
  <c r="AM42" i="5"/>
  <c r="AC42" i="5"/>
  <c r="AC43" i="5" s="1"/>
  <c r="EV42" i="5"/>
  <c r="EV43" i="5" s="1"/>
  <c r="BN42" i="5"/>
  <c r="DW42" i="5"/>
  <c r="EU42" i="5"/>
  <c r="EH42" i="5"/>
  <c r="E42" i="5"/>
  <c r="E43" i="5" s="1"/>
  <c r="P71" i="3"/>
  <c r="M73" i="3"/>
  <c r="M40" i="4"/>
  <c r="S40" i="4" s="1"/>
  <c r="Y40" i="4" s="1"/>
  <c r="AO26" i="5"/>
  <c r="AO27" i="5" s="1"/>
  <c r="CW26" i="5"/>
  <c r="CW27" i="5" s="1"/>
  <c r="DM26" i="5"/>
  <c r="DM27" i="5" s="1"/>
  <c r="EK26" i="5"/>
  <c r="EK27" i="5" s="1"/>
  <c r="FE26" i="5"/>
  <c r="FE27" i="5" s="1"/>
  <c r="FY26" i="5"/>
  <c r="FY27" i="5" s="1"/>
  <c r="HB26" i="5"/>
  <c r="HB27" i="5" s="1"/>
  <c r="DB30" i="5"/>
  <c r="DB31" i="5" s="1"/>
  <c r="FJ30" i="5"/>
  <c r="FJ31" i="5" s="1"/>
  <c r="D38" i="5"/>
  <c r="D39" i="5" s="1"/>
  <c r="O46" i="3"/>
  <c r="O48" i="3"/>
  <c r="EU38" i="5"/>
  <c r="DW38" i="5"/>
  <c r="AM38" i="5"/>
  <c r="AC38" i="5"/>
  <c r="AC39" i="5" s="1"/>
  <c r="EW38" i="5"/>
  <c r="EW39" i="5" s="1"/>
  <c r="BN38" i="5"/>
  <c r="EV38" i="5"/>
  <c r="EV39" i="5" s="1"/>
  <c r="E38" i="5"/>
  <c r="E39" i="5" s="1"/>
  <c r="O58" i="3"/>
  <c r="O60" i="3"/>
  <c r="O73" i="3"/>
  <c r="O75" i="3"/>
  <c r="GX38" i="5"/>
  <c r="GX39" i="5" s="1"/>
  <c r="GU38" i="5"/>
  <c r="GK38" i="5"/>
  <c r="GK39" i="5" s="1"/>
  <c r="DE38" i="5"/>
  <c r="DE39" i="5" s="1"/>
  <c r="DA38" i="5"/>
  <c r="DA39" i="5" s="1"/>
  <c r="CW38" i="5"/>
  <c r="CW39" i="5" s="1"/>
  <c r="CS38" i="5"/>
  <c r="CS39" i="5" s="1"/>
  <c r="C38" i="5"/>
  <c r="GW38" i="5"/>
  <c r="GW39" i="5" s="1"/>
  <c r="GJ38" i="5"/>
  <c r="GJ39" i="5" s="1"/>
  <c r="DB38" i="5"/>
  <c r="DB39" i="5" s="1"/>
  <c r="CV38" i="5"/>
  <c r="CV39" i="5" s="1"/>
  <c r="GV38" i="5"/>
  <c r="GV39" i="5" s="1"/>
  <c r="DF38" i="5"/>
  <c r="DF39" i="5" s="1"/>
  <c r="CZ38" i="5"/>
  <c r="CZ39" i="5" s="1"/>
  <c r="CU38" i="5"/>
  <c r="CU39" i="5" s="1"/>
  <c r="DD38" i="5"/>
  <c r="DD39" i="5" s="1"/>
  <c r="CT38" i="5"/>
  <c r="CT39" i="5" s="1"/>
  <c r="GM38" i="5"/>
  <c r="GM39" i="5" s="1"/>
  <c r="DC38" i="5"/>
  <c r="DC39" i="5" s="1"/>
  <c r="CR38" i="5"/>
  <c r="AB38" i="5"/>
  <c r="G57" i="3"/>
  <c r="K57" i="3" s="1"/>
  <c r="L57" i="3" s="1"/>
  <c r="M57" i="3" s="1"/>
  <c r="CY38" i="5"/>
  <c r="CY39" i="5" s="1"/>
  <c r="AD12" i="6"/>
  <c r="AD13" i="6" s="1"/>
  <c r="Z12" i="6"/>
  <c r="Z13" i="6" s="1"/>
  <c r="V12" i="6"/>
  <c r="V13" i="6" s="1"/>
  <c r="R12" i="6"/>
  <c r="R13" i="6" s="1"/>
  <c r="N12" i="6"/>
  <c r="N13" i="6" s="1"/>
  <c r="AC12" i="6"/>
  <c r="AC13" i="6" s="1"/>
  <c r="Y12" i="6"/>
  <c r="Y13" i="6" s="1"/>
  <c r="U12" i="6"/>
  <c r="U13" i="6" s="1"/>
  <c r="Q12" i="6"/>
  <c r="Q13" i="6" s="1"/>
  <c r="M12" i="6"/>
  <c r="M13" i="6" s="1"/>
  <c r="AB12" i="6"/>
  <c r="AB13" i="6" s="1"/>
  <c r="X12" i="6"/>
  <c r="X13" i="6" s="1"/>
  <c r="T12" i="6"/>
  <c r="T13" i="6" s="1"/>
  <c r="P12" i="6"/>
  <c r="P13" i="6" s="1"/>
  <c r="L12" i="6"/>
  <c r="L13" i="6" s="1"/>
  <c r="AA12" i="6"/>
  <c r="AA13" i="6" s="1"/>
  <c r="W12" i="6"/>
  <c r="W13" i="6" s="1"/>
  <c r="S12" i="6"/>
  <c r="S13" i="6" s="1"/>
  <c r="O12" i="6"/>
  <c r="O13" i="6" s="1"/>
  <c r="K12" i="6"/>
  <c r="K13" i="6" s="1"/>
  <c r="T49" i="2" l="1"/>
  <c r="K38" i="2"/>
  <c r="K37" i="2"/>
  <c r="M36" i="2"/>
  <c r="S39" i="2" s="1"/>
  <c r="AB39" i="5"/>
  <c r="EO38" i="5"/>
  <c r="EO39" i="5" s="1"/>
  <c r="P60" i="3"/>
  <c r="DW39" i="5"/>
  <c r="GJ42" i="5"/>
  <c r="GJ43" i="5" s="1"/>
  <c r="DD42" i="5"/>
  <c r="DD43" i="5" s="1"/>
  <c r="CZ42" i="5"/>
  <c r="CZ43" i="5" s="1"/>
  <c r="CV42" i="5"/>
  <c r="CV43" i="5" s="1"/>
  <c r="GU42" i="5"/>
  <c r="DC42" i="5"/>
  <c r="DC43" i="5" s="1"/>
  <c r="CX42" i="5"/>
  <c r="CX43" i="5" s="1"/>
  <c r="CS42" i="5"/>
  <c r="CS43" i="5" s="1"/>
  <c r="C42" i="5"/>
  <c r="GM42" i="5"/>
  <c r="GM43" i="5" s="1"/>
  <c r="DB42" i="5"/>
  <c r="DB43" i="5" s="1"/>
  <c r="CW42" i="5"/>
  <c r="CW43" i="5" s="1"/>
  <c r="CR42" i="5"/>
  <c r="AB42" i="5"/>
  <c r="GV42" i="5"/>
  <c r="GV43" i="5" s="1"/>
  <c r="GL42" i="5"/>
  <c r="GL43" i="5" s="1"/>
  <c r="DF42" i="5"/>
  <c r="DF43" i="5" s="1"/>
  <c r="CU42" i="5"/>
  <c r="CU43" i="5" s="1"/>
  <c r="CY42" i="5"/>
  <c r="CY43" i="5" s="1"/>
  <c r="GW42" i="5"/>
  <c r="GW43" i="5" s="1"/>
  <c r="GK42" i="5"/>
  <c r="GK43" i="5" s="1"/>
  <c r="CT42" i="5"/>
  <c r="CT43" i="5" s="1"/>
  <c r="DA42" i="5"/>
  <c r="DA43" i="5" s="1"/>
  <c r="P70" i="3"/>
  <c r="DE42" i="5"/>
  <c r="DE43" i="5" s="1"/>
  <c r="D42" i="5"/>
  <c r="D43" i="5" s="1"/>
  <c r="BI30" i="5"/>
  <c r="BC31" i="5"/>
  <c r="BI31" i="5" s="1"/>
  <c r="K62" i="3"/>
  <c r="L56" i="3"/>
  <c r="M56" i="3" s="1"/>
  <c r="DW27" i="5"/>
  <c r="EC27" i="5" s="1"/>
  <c r="EC26" i="5"/>
  <c r="EO42" i="5"/>
  <c r="EO43" i="5" s="1"/>
  <c r="P74" i="3"/>
  <c r="N62" i="2"/>
  <c r="M62" i="2"/>
  <c r="N58" i="2"/>
  <c r="M58" i="2"/>
  <c r="G11" i="2"/>
  <c r="G12" i="2"/>
  <c r="G52" i="2"/>
  <c r="G51" i="2"/>
  <c r="G54" i="2" s="1"/>
  <c r="G50" i="2"/>
  <c r="G53" i="2" s="1"/>
  <c r="G67" i="2"/>
  <c r="HB42" i="5"/>
  <c r="HB43" i="5" s="1"/>
  <c r="GF42" i="5"/>
  <c r="GF43" i="5" s="1"/>
  <c r="GB42" i="5"/>
  <c r="GB43" i="5" s="1"/>
  <c r="FX42" i="5"/>
  <c r="FX43" i="5" s="1"/>
  <c r="FN42" i="5"/>
  <c r="FN43" i="5" s="1"/>
  <c r="FJ42" i="5"/>
  <c r="FJ43" i="5" s="1"/>
  <c r="FF42" i="5"/>
  <c r="FF43" i="5" s="1"/>
  <c r="FB42" i="5"/>
  <c r="FB43" i="5" s="1"/>
  <c r="EN42" i="5"/>
  <c r="EN43" i="5" s="1"/>
  <c r="EJ42" i="5"/>
  <c r="EJ43" i="5" s="1"/>
  <c r="DZ42" i="5"/>
  <c r="DZ43" i="5" s="1"/>
  <c r="DL42" i="5"/>
  <c r="DL43" i="5" s="1"/>
  <c r="DH42" i="5"/>
  <c r="DH43" i="5" s="1"/>
  <c r="GZ42" i="5"/>
  <c r="GZ43" i="5" s="1"/>
  <c r="GI42" i="5"/>
  <c r="GI43" i="5" s="1"/>
  <c r="GD42" i="5"/>
  <c r="GD43" i="5" s="1"/>
  <c r="FY42" i="5"/>
  <c r="FY43" i="5" s="1"/>
  <c r="FM42" i="5"/>
  <c r="FM43" i="5" s="1"/>
  <c r="FH42" i="5"/>
  <c r="FH43" i="5" s="1"/>
  <c r="FC42" i="5"/>
  <c r="FC43" i="5" s="1"/>
  <c r="EL42" i="5"/>
  <c r="EL43" i="5" s="1"/>
  <c r="DY42" i="5"/>
  <c r="DY43" i="5" s="1"/>
  <c r="DN42" i="5"/>
  <c r="DN43" i="5" s="1"/>
  <c r="DI42" i="5"/>
  <c r="DI43" i="5" s="1"/>
  <c r="CC42" i="5"/>
  <c r="BW42" i="5"/>
  <c r="BW43" i="5" s="1"/>
  <c r="BC42" i="5"/>
  <c r="G42" i="5"/>
  <c r="G43" i="5" s="1"/>
  <c r="HD42" i="5"/>
  <c r="HD43" i="5" s="1"/>
  <c r="GY42" i="5"/>
  <c r="GY43" i="5" s="1"/>
  <c r="GH42" i="5"/>
  <c r="GH43" i="5" s="1"/>
  <c r="GC42" i="5"/>
  <c r="GC43" i="5" s="1"/>
  <c r="FW42" i="5"/>
  <c r="FW43" i="5" s="1"/>
  <c r="FL42" i="5"/>
  <c r="FL43" i="5" s="1"/>
  <c r="FG42" i="5"/>
  <c r="FG43" i="5" s="1"/>
  <c r="FA42" i="5"/>
  <c r="FA43" i="5" s="1"/>
  <c r="EK42" i="5"/>
  <c r="EK43" i="5" s="1"/>
  <c r="DX42" i="5"/>
  <c r="DX43" i="5" s="1"/>
  <c r="DM42" i="5"/>
  <c r="DM43" i="5" s="1"/>
  <c r="DG42" i="5"/>
  <c r="DG43" i="5" s="1"/>
  <c r="BV42" i="5"/>
  <c r="BP42" i="5"/>
  <c r="BP43" i="5" s="1"/>
  <c r="BF42" i="5"/>
  <c r="BF43" i="5" s="1"/>
  <c r="AP42" i="5"/>
  <c r="AP43" i="5" s="1"/>
  <c r="AF42" i="5"/>
  <c r="AF43" i="5" s="1"/>
  <c r="F42" i="5"/>
  <c r="F43" i="5" s="1"/>
  <c r="GA42" i="5"/>
  <c r="GA43" i="5" s="1"/>
  <c r="FI42" i="5"/>
  <c r="FI43" i="5" s="1"/>
  <c r="EY42" i="5"/>
  <c r="EY43" i="5" s="1"/>
  <c r="EM42" i="5"/>
  <c r="EM43" i="5" s="1"/>
  <c r="EB42" i="5"/>
  <c r="EB43" i="5" s="1"/>
  <c r="CK42" i="5"/>
  <c r="O42" i="5"/>
  <c r="O43" i="5" s="1"/>
  <c r="H42" i="5"/>
  <c r="H43" i="5" s="1"/>
  <c r="HA42" i="5"/>
  <c r="HA43" i="5" s="1"/>
  <c r="FZ42" i="5"/>
  <c r="FZ43" i="5" s="1"/>
  <c r="FD42" i="5"/>
  <c r="FD43" i="5" s="1"/>
  <c r="EA42" i="5"/>
  <c r="EA43" i="5" s="1"/>
  <c r="DK42" i="5"/>
  <c r="DK43" i="5" s="1"/>
  <c r="BD42" i="5"/>
  <c r="BD43" i="5" s="1"/>
  <c r="FV42" i="5"/>
  <c r="FV43" i="5" s="1"/>
  <c r="FO42" i="5"/>
  <c r="FO43" i="5" s="1"/>
  <c r="EZ42" i="5"/>
  <c r="EZ43" i="5" s="1"/>
  <c r="EI42" i="5"/>
  <c r="EI43" i="5" s="1"/>
  <c r="DJ42" i="5"/>
  <c r="DJ43" i="5" s="1"/>
  <c r="CE42" i="5"/>
  <c r="CE43" i="5" s="1"/>
  <c r="AO42" i="5"/>
  <c r="AO43" i="5" s="1"/>
  <c r="AE42" i="5"/>
  <c r="AE43" i="5" s="1"/>
  <c r="U42" i="5"/>
  <c r="HC42" i="5"/>
  <c r="HC43" i="5" s="1"/>
  <c r="GE42" i="5"/>
  <c r="GE43" i="5" s="1"/>
  <c r="FE42" i="5"/>
  <c r="FE43" i="5" s="1"/>
  <c r="CD42" i="5"/>
  <c r="CD43" i="5" s="1"/>
  <c r="N42" i="5"/>
  <c r="FU42" i="5"/>
  <c r="AD42" i="5"/>
  <c r="AD43" i="5" s="1"/>
  <c r="DO42" i="5"/>
  <c r="DO43" i="5" s="1"/>
  <c r="AN42" i="5"/>
  <c r="AN43" i="5" s="1"/>
  <c r="GG42" i="5"/>
  <c r="GG43" i="5" s="1"/>
  <c r="BE42" i="5"/>
  <c r="BE43" i="5" s="1"/>
  <c r="P72" i="3"/>
  <c r="FK42" i="5"/>
  <c r="FK43" i="5" s="1"/>
  <c r="BO42" i="5"/>
  <c r="BO43" i="5" s="1"/>
  <c r="CC35" i="5"/>
  <c r="CF35" i="5" s="1"/>
  <c r="CF34" i="5"/>
  <c r="G12" i="3"/>
  <c r="G11" i="3"/>
  <c r="Q12" i="3" s="1"/>
  <c r="HC38" i="5"/>
  <c r="HC39" i="5" s="1"/>
  <c r="GY38" i="5"/>
  <c r="GY39" i="5" s="1"/>
  <c r="GG38" i="5"/>
  <c r="GG39" i="5" s="1"/>
  <c r="GC38" i="5"/>
  <c r="GC39" i="5" s="1"/>
  <c r="FY38" i="5"/>
  <c r="FY39" i="5" s="1"/>
  <c r="FU38" i="5"/>
  <c r="FO38" i="5"/>
  <c r="FO39" i="5" s="1"/>
  <c r="FK38" i="5"/>
  <c r="FK39" i="5" s="1"/>
  <c r="FG38" i="5"/>
  <c r="FG39" i="5" s="1"/>
  <c r="FC38" i="5"/>
  <c r="FC39" i="5" s="1"/>
  <c r="EY38" i="5"/>
  <c r="EY39" i="5" s="1"/>
  <c r="EK38" i="5"/>
  <c r="EK39" i="5" s="1"/>
  <c r="EA38" i="5"/>
  <c r="EA39" i="5" s="1"/>
  <c r="DM38" i="5"/>
  <c r="DM39" i="5" s="1"/>
  <c r="DI38" i="5"/>
  <c r="DI39" i="5" s="1"/>
  <c r="CC38" i="5"/>
  <c r="BW38" i="5"/>
  <c r="BW39" i="5" s="1"/>
  <c r="BC38" i="5"/>
  <c r="G38" i="5"/>
  <c r="G39" i="5" s="1"/>
  <c r="HB38" i="5"/>
  <c r="HB39" i="5" s="1"/>
  <c r="GE38" i="5"/>
  <c r="GE39" i="5" s="1"/>
  <c r="FZ38" i="5"/>
  <c r="FZ39" i="5" s="1"/>
  <c r="FM38" i="5"/>
  <c r="FM39" i="5" s="1"/>
  <c r="FH38" i="5"/>
  <c r="FH39" i="5" s="1"/>
  <c r="FB38" i="5"/>
  <c r="FB39" i="5" s="1"/>
  <c r="EJ38" i="5"/>
  <c r="EJ39" i="5" s="1"/>
  <c r="DY38" i="5"/>
  <c r="DY39" i="5" s="1"/>
  <c r="DL38" i="5"/>
  <c r="DL39" i="5" s="1"/>
  <c r="DG38" i="5"/>
  <c r="DG39" i="5" s="1"/>
  <c r="AN38" i="5"/>
  <c r="AN39" i="5" s="1"/>
  <c r="AF38" i="5"/>
  <c r="AF39" i="5" s="1"/>
  <c r="F38" i="5"/>
  <c r="F39" i="5" s="1"/>
  <c r="HA38" i="5"/>
  <c r="HA39" i="5" s="1"/>
  <c r="GI38" i="5"/>
  <c r="GI39" i="5" s="1"/>
  <c r="GD38" i="5"/>
  <c r="GD39" i="5" s="1"/>
  <c r="FX38" i="5"/>
  <c r="FX39" i="5" s="1"/>
  <c r="FL38" i="5"/>
  <c r="FL39" i="5" s="1"/>
  <c r="FF38" i="5"/>
  <c r="FF39" i="5" s="1"/>
  <c r="FA38" i="5"/>
  <c r="FA39" i="5" s="1"/>
  <c r="EN38" i="5"/>
  <c r="EN39" i="5" s="1"/>
  <c r="EI38" i="5"/>
  <c r="DX38" i="5"/>
  <c r="DX39" i="5" s="1"/>
  <c r="DK38" i="5"/>
  <c r="DK39" i="5" s="1"/>
  <c r="BF38" i="5"/>
  <c r="BF39" i="5" s="1"/>
  <c r="AE38" i="5"/>
  <c r="AE39" i="5" s="1"/>
  <c r="HD38" i="5"/>
  <c r="HD39" i="5" s="1"/>
  <c r="GF38" i="5"/>
  <c r="GF39" i="5" s="1"/>
  <c r="FV38" i="5"/>
  <c r="FV39" i="5" s="1"/>
  <c r="FJ38" i="5"/>
  <c r="FJ39" i="5" s="1"/>
  <c r="EZ38" i="5"/>
  <c r="EZ39" i="5" s="1"/>
  <c r="EM38" i="5"/>
  <c r="EM39" i="5" s="1"/>
  <c r="EB38" i="5"/>
  <c r="EB39" i="5" s="1"/>
  <c r="DO38" i="5"/>
  <c r="DO39" i="5" s="1"/>
  <c r="CK38" i="5"/>
  <c r="BP38" i="5"/>
  <c r="BP39" i="5" s="1"/>
  <c r="AO38" i="5"/>
  <c r="AO39" i="5" s="1"/>
  <c r="AD38" i="5"/>
  <c r="AD39" i="5" s="1"/>
  <c r="U38" i="5"/>
  <c r="GZ38" i="5"/>
  <c r="GZ39" i="5" s="1"/>
  <c r="GB38" i="5"/>
  <c r="GB39" i="5" s="1"/>
  <c r="FI38" i="5"/>
  <c r="FI39" i="5" s="1"/>
  <c r="EL38" i="5"/>
  <c r="EL39" i="5" s="1"/>
  <c r="DZ38" i="5"/>
  <c r="DZ39" i="5" s="1"/>
  <c r="DN38" i="5"/>
  <c r="DN39" i="5" s="1"/>
  <c r="BO38" i="5"/>
  <c r="BO39" i="5" s="1"/>
  <c r="BE38" i="5"/>
  <c r="BE39" i="5" s="1"/>
  <c r="GH38" i="5"/>
  <c r="GH39" i="5" s="1"/>
  <c r="BV38" i="5"/>
  <c r="BD38" i="5"/>
  <c r="BD39" i="5" s="1"/>
  <c r="P58" i="3"/>
  <c r="GA38" i="5"/>
  <c r="GA39" i="5" s="1"/>
  <c r="FN38" i="5"/>
  <c r="FN39" i="5" s="1"/>
  <c r="CE38" i="5"/>
  <c r="CE39" i="5" s="1"/>
  <c r="H38" i="5"/>
  <c r="H39" i="5" s="1"/>
  <c r="FW38" i="5"/>
  <c r="FW39" i="5" s="1"/>
  <c r="FE38" i="5"/>
  <c r="FE39" i="5" s="1"/>
  <c r="DJ38" i="5"/>
  <c r="DJ39" i="5" s="1"/>
  <c r="CD38" i="5"/>
  <c r="CD39" i="5" s="1"/>
  <c r="O38" i="5"/>
  <c r="O39" i="5" s="1"/>
  <c r="FD38" i="5"/>
  <c r="FD39" i="5" s="1"/>
  <c r="DH38" i="5"/>
  <c r="DH39" i="5" s="1"/>
  <c r="AP38" i="5"/>
  <c r="AP39" i="5" s="1"/>
  <c r="N38" i="5"/>
  <c r="BN43" i="5"/>
  <c r="G36" i="3"/>
  <c r="C27" i="5"/>
  <c r="I27" i="5" s="1"/>
  <c r="I26" i="5"/>
  <c r="DR26" i="5"/>
  <c r="CR27" i="5"/>
  <c r="DR27" i="5" s="1"/>
  <c r="CR31" i="5"/>
  <c r="DR31" i="5" s="1"/>
  <c r="DS31" i="5" s="1"/>
  <c r="DT32" i="5" s="1"/>
  <c r="DR30" i="5"/>
  <c r="GU34" i="5"/>
  <c r="GK34" i="5"/>
  <c r="GK35" i="5" s="1"/>
  <c r="GW34" i="5"/>
  <c r="GW35" i="5" s="1"/>
  <c r="GJ34" i="5"/>
  <c r="GJ35" i="5" s="1"/>
  <c r="DC34" i="5"/>
  <c r="DC35" i="5" s="1"/>
  <c r="CY34" i="5"/>
  <c r="CY35" i="5" s="1"/>
  <c r="CU34" i="5"/>
  <c r="CU35" i="5" s="1"/>
  <c r="GV34" i="5"/>
  <c r="GV35" i="5" s="1"/>
  <c r="DF34" i="5"/>
  <c r="DF35" i="5" s="1"/>
  <c r="DB34" i="5"/>
  <c r="DB35" i="5" s="1"/>
  <c r="CX34" i="5"/>
  <c r="CX35" i="5" s="1"/>
  <c r="CT34" i="5"/>
  <c r="CT35" i="5" s="1"/>
  <c r="D34" i="5"/>
  <c r="D35" i="5" s="1"/>
  <c r="GM34" i="5"/>
  <c r="GM35" i="5" s="1"/>
  <c r="DD34" i="5"/>
  <c r="DD35" i="5" s="1"/>
  <c r="CV34" i="5"/>
  <c r="CV35" i="5" s="1"/>
  <c r="AB34" i="5"/>
  <c r="GL34" i="5"/>
  <c r="GL35" i="5" s="1"/>
  <c r="DA34" i="5"/>
  <c r="DA35" i="5" s="1"/>
  <c r="CS34" i="5"/>
  <c r="CS35" i="5" s="1"/>
  <c r="DE34" i="5"/>
  <c r="DE35" i="5" s="1"/>
  <c r="CZ34" i="5"/>
  <c r="CZ35" i="5" s="1"/>
  <c r="CW34" i="5"/>
  <c r="CW35" i="5" s="1"/>
  <c r="C34" i="5"/>
  <c r="CR34" i="5"/>
  <c r="P43" i="3"/>
  <c r="CK31" i="5"/>
  <c r="CM31" i="5" s="1"/>
  <c r="CM30" i="5"/>
  <c r="HE30" i="5"/>
  <c r="GU31" i="5"/>
  <c r="HE31" i="5" s="1"/>
  <c r="HF31" i="5" s="1"/>
  <c r="HG32" i="5" s="1"/>
  <c r="U27" i="5"/>
  <c r="W27" i="5" s="1"/>
  <c r="W26" i="5"/>
  <c r="G62" i="3"/>
  <c r="EW30" i="5"/>
  <c r="EW31" i="5" s="1"/>
  <c r="E30" i="5"/>
  <c r="E31" i="5" s="1"/>
  <c r="GX30" i="5"/>
  <c r="GX31" i="5" s="1"/>
  <c r="AC30" i="5"/>
  <c r="AC31" i="5" s="1"/>
  <c r="EV30" i="5"/>
  <c r="EV31" i="5" s="1"/>
  <c r="DW30" i="5"/>
  <c r="BN30" i="5"/>
  <c r="EU30" i="5"/>
  <c r="EH30" i="5"/>
  <c r="AM30" i="5"/>
  <c r="P31" i="3"/>
  <c r="P57" i="3"/>
  <c r="EH27" i="5"/>
  <c r="EP27" i="5" s="1"/>
  <c r="EP26" i="5"/>
  <c r="FP26" i="5"/>
  <c r="EU27" i="5"/>
  <c r="FP27" i="5" s="1"/>
  <c r="BX26" i="5"/>
  <c r="BV27" i="5"/>
  <c r="BX27" i="5" s="1"/>
  <c r="K11" i="2"/>
  <c r="K12" i="2"/>
  <c r="K82" i="2"/>
  <c r="M79" i="2"/>
  <c r="K80" i="2"/>
  <c r="K81" i="2"/>
  <c r="Q43" i="2"/>
  <c r="Q49" i="2" s="1"/>
  <c r="L43" i="2"/>
  <c r="K49" i="2"/>
  <c r="BV35" i="5"/>
  <c r="BX35" i="5" s="1"/>
  <c r="BX34" i="5"/>
  <c r="BY34" i="5" s="1"/>
  <c r="N35" i="5"/>
  <c r="P35" i="5" s="1"/>
  <c r="Q35" i="5" s="1"/>
  <c r="R36" i="5" s="1"/>
  <c r="P34" i="5"/>
  <c r="M75" i="2"/>
  <c r="N45" i="2"/>
  <c r="M45" i="2"/>
  <c r="GU39" i="5"/>
  <c r="BN39" i="5"/>
  <c r="BQ39" i="5" s="1"/>
  <c r="DW43" i="5"/>
  <c r="AM43" i="5"/>
  <c r="AQ43" i="5" s="1"/>
  <c r="AR43" i="5" s="1"/>
  <c r="AS44" i="5" s="1"/>
  <c r="AB27" i="5"/>
  <c r="AH27" i="5" s="1"/>
  <c r="AH26" i="5"/>
  <c r="G49" i="3"/>
  <c r="K43" i="3"/>
  <c r="AB31" i="5"/>
  <c r="AH31" i="5" s="1"/>
  <c r="AI31" i="5" s="1"/>
  <c r="AJ32" i="5" s="1"/>
  <c r="AH30" i="5"/>
  <c r="AI30" i="5" s="1"/>
  <c r="BN27" i="5"/>
  <c r="BQ27" i="5" s="1"/>
  <c r="BQ26" i="5"/>
  <c r="N60" i="2"/>
  <c r="M60" i="2"/>
  <c r="T46" i="2"/>
  <c r="U46" i="2" s="1"/>
  <c r="L33" i="2"/>
  <c r="Q33" i="2"/>
  <c r="P31" i="2"/>
  <c r="P33" i="2" s="1"/>
  <c r="L31" i="2"/>
  <c r="T44" i="2"/>
  <c r="U44" i="2" s="1"/>
  <c r="Q31" i="2"/>
  <c r="S31" i="2" s="1"/>
  <c r="S36" i="2" s="1"/>
  <c r="S37" i="2" s="1"/>
  <c r="M73" i="2"/>
  <c r="BI34" i="5"/>
  <c r="BJ34" i="5" s="1"/>
  <c r="BC35" i="5"/>
  <c r="CK35" i="5"/>
  <c r="FU35" i="5"/>
  <c r="G68" i="2"/>
  <c r="AX38" i="5"/>
  <c r="AY38" i="5" s="1"/>
  <c r="AV39" i="5"/>
  <c r="AX39" i="5" s="1"/>
  <c r="AY39" i="5" s="1"/>
  <c r="AZ40" i="5" s="1"/>
  <c r="C39" i="5"/>
  <c r="DP42" i="5"/>
  <c r="DP43" i="5" s="1"/>
  <c r="DQ42" i="5"/>
  <c r="DQ43" i="5" s="1"/>
  <c r="P75" i="3"/>
  <c r="DQ34" i="5"/>
  <c r="DQ35" i="5" s="1"/>
  <c r="DP34" i="5"/>
  <c r="DP35" i="5" s="1"/>
  <c r="P48" i="3"/>
  <c r="EH43" i="5"/>
  <c r="EU34" i="5"/>
  <c r="DW34" i="5"/>
  <c r="EW34" i="5"/>
  <c r="EW35" i="5" s="1"/>
  <c r="E34" i="5"/>
  <c r="E35" i="5" s="1"/>
  <c r="EV34" i="5"/>
  <c r="EV35" i="5" s="1"/>
  <c r="BN34" i="5"/>
  <c r="GX34" i="5"/>
  <c r="GX35" i="5" s="1"/>
  <c r="EH34" i="5"/>
  <c r="AM34" i="5"/>
  <c r="AC34" i="5"/>
  <c r="AC35" i="5" s="1"/>
  <c r="P44" i="3"/>
  <c r="AV31" i="5"/>
  <c r="AX31" i="5" s="1"/>
  <c r="AY31" i="5" s="1"/>
  <c r="AZ32" i="5" s="1"/>
  <c r="AX30" i="5"/>
  <c r="AY30" i="5" s="1"/>
  <c r="HE26" i="5"/>
  <c r="GU27" i="5"/>
  <c r="HE27" i="5" s="1"/>
  <c r="BV31" i="5"/>
  <c r="BX31" i="5" s="1"/>
  <c r="BX30" i="5"/>
  <c r="BY30" i="5" s="1"/>
  <c r="FU31" i="5"/>
  <c r="GP31" i="5" s="1"/>
  <c r="GP30" i="5"/>
  <c r="C31" i="5"/>
  <c r="G25" i="3"/>
  <c r="G24" i="3"/>
  <c r="CC27" i="5"/>
  <c r="CF27" i="5" s="1"/>
  <c r="CF26" i="5"/>
  <c r="FU27" i="5"/>
  <c r="GP27" i="5" s="1"/>
  <c r="GP26" i="5"/>
  <c r="BI26" i="5"/>
  <c r="BC27" i="5"/>
  <c r="BI27" i="5" s="1"/>
  <c r="N63" i="2"/>
  <c r="M63" i="2"/>
  <c r="N61" i="2"/>
  <c r="M61" i="2"/>
  <c r="N59" i="2"/>
  <c r="M59" i="2"/>
  <c r="K65" i="2"/>
  <c r="K66" i="2"/>
  <c r="K67" i="2"/>
  <c r="N67" i="2" s="1"/>
  <c r="P32" i="2"/>
  <c r="L32" i="2"/>
  <c r="T45" i="2"/>
  <c r="U45" i="2" s="1"/>
  <c r="U49" i="2" s="1"/>
  <c r="Q32" i="2"/>
  <c r="S32" i="2" s="1"/>
  <c r="T39" i="2" s="1"/>
  <c r="K25" i="2"/>
  <c r="T36" i="2"/>
  <c r="M23" i="2"/>
  <c r="K24" i="2"/>
  <c r="M24" i="2" s="1"/>
  <c r="N46" i="2"/>
  <c r="M46" i="2"/>
  <c r="U31" i="2"/>
  <c r="U36" i="2" s="1"/>
  <c r="U35" i="5"/>
  <c r="W34" i="5"/>
  <c r="X34" i="5" s="1"/>
  <c r="K36" i="3"/>
  <c r="G81" i="2"/>
  <c r="G84" i="2" s="1"/>
  <c r="G82" i="2"/>
  <c r="G80" i="2"/>
  <c r="G83" i="2" s="1"/>
  <c r="P45" i="2"/>
  <c r="N30" i="2"/>
  <c r="M30" i="2"/>
  <c r="L19" i="2"/>
  <c r="M19" i="2" s="1"/>
  <c r="T32" i="2"/>
  <c r="U32" i="2" s="1"/>
  <c r="Q19" i="2"/>
  <c r="AV27" i="5"/>
  <c r="AX27" i="5" s="1"/>
  <c r="AX26" i="5"/>
  <c r="K23" i="3"/>
  <c r="N44" i="2"/>
  <c r="M48" i="2"/>
  <c r="N48" i="2"/>
  <c r="CR39" i="5"/>
  <c r="EU39" i="5"/>
  <c r="FP39" i="5" s="1"/>
  <c r="FQ39" i="5" s="1"/>
  <c r="FR40" i="5" s="1"/>
  <c r="GN42" i="5"/>
  <c r="GN43" i="5" s="1"/>
  <c r="EX42" i="5"/>
  <c r="EX43" i="5" s="1"/>
  <c r="GO42" i="5"/>
  <c r="GO43" i="5" s="1"/>
  <c r="BG42" i="5"/>
  <c r="BG43" i="5" s="1"/>
  <c r="AW42" i="5"/>
  <c r="AW43" i="5" s="1"/>
  <c r="AG42" i="5"/>
  <c r="AG43" i="5" s="1"/>
  <c r="CL42" i="5"/>
  <c r="CL43" i="5" s="1"/>
  <c r="AV42" i="5"/>
  <c r="V42" i="5"/>
  <c r="V43" i="5" s="1"/>
  <c r="BH42" i="5"/>
  <c r="BH43" i="5" s="1"/>
  <c r="P73" i="3"/>
  <c r="AM39" i="5"/>
  <c r="AQ39" i="5" s="1"/>
  <c r="GO34" i="5"/>
  <c r="GO35" i="5" s="1"/>
  <c r="GN34" i="5"/>
  <c r="GN35" i="5" s="1"/>
  <c r="BH34" i="5"/>
  <c r="BH35" i="5" s="1"/>
  <c r="EX34" i="5"/>
  <c r="EX35" i="5" s="1"/>
  <c r="CL34" i="5"/>
  <c r="CL35" i="5" s="1"/>
  <c r="AG34" i="5"/>
  <c r="AG35" i="5" s="1"/>
  <c r="AW34" i="5"/>
  <c r="AW35" i="5" s="1"/>
  <c r="P46" i="3"/>
  <c r="BG34" i="5"/>
  <c r="BG35" i="5" s="1"/>
  <c r="AV34" i="5"/>
  <c r="V34" i="5"/>
  <c r="V35" i="5" s="1"/>
  <c r="EU43" i="5"/>
  <c r="K70" i="3"/>
  <c r="G76" i="3"/>
  <c r="N31" i="5"/>
  <c r="P31" i="5" s="1"/>
  <c r="P30" i="5"/>
  <c r="Q30" i="5" s="1"/>
  <c r="CC31" i="5"/>
  <c r="CF31" i="5" s="1"/>
  <c r="CG31" i="5" s="1"/>
  <c r="CH32" i="5" s="1"/>
  <c r="CF30" i="5"/>
  <c r="U31" i="5"/>
  <c r="W31" i="5" s="1"/>
  <c r="W30" i="5"/>
  <c r="X30" i="5" s="1"/>
  <c r="CK27" i="5"/>
  <c r="CM27" i="5" s="1"/>
  <c r="CM26" i="5"/>
  <c r="AM27" i="5"/>
  <c r="AQ27" i="5" s="1"/>
  <c r="AQ26" i="5"/>
  <c r="P26" i="5"/>
  <c r="N27" i="5"/>
  <c r="P27" i="5" s="1"/>
  <c r="M33" i="3"/>
  <c r="K10" i="3"/>
  <c r="L4" i="3"/>
  <c r="M17" i="3" s="1"/>
  <c r="Q36" i="2"/>
  <c r="M34" i="2"/>
  <c r="N34" i="2"/>
  <c r="M76" i="2"/>
  <c r="P44" i="2"/>
  <c r="P46" i="2" s="1"/>
  <c r="M74" i="2"/>
  <c r="AX34" i="5" l="1"/>
  <c r="AY34" i="5" s="1"/>
  <c r="AV35" i="5"/>
  <c r="AX35" i="5" s="1"/>
  <c r="AY35" i="5" s="1"/>
  <c r="AZ36" i="5" s="1"/>
  <c r="GQ31" i="5"/>
  <c r="GR32" i="5" s="1"/>
  <c r="BN35" i="5"/>
  <c r="BQ35" i="5" s="1"/>
  <c r="BR35" i="5" s="1"/>
  <c r="BS36" i="5" s="1"/>
  <c r="BQ34" i="5"/>
  <c r="BR34" i="5" s="1"/>
  <c r="EC34" i="5"/>
  <c r="ED34" i="5" s="1"/>
  <c r="DW35" i="5"/>
  <c r="EC35" i="5" s="1"/>
  <c r="ED35" i="5" s="1"/>
  <c r="EE36" i="5" s="1"/>
  <c r="GP34" i="5"/>
  <c r="N31" i="2"/>
  <c r="M31" i="2"/>
  <c r="BR39" i="5"/>
  <c r="BS40" i="5" s="1"/>
  <c r="N43" i="2"/>
  <c r="M43" i="2"/>
  <c r="N43" i="5"/>
  <c r="P43" i="5" s="1"/>
  <c r="Q43" i="5" s="1"/>
  <c r="R44" i="5" s="1"/>
  <c r="P42" i="5"/>
  <c r="Q42" i="5" s="1"/>
  <c r="AH42" i="5"/>
  <c r="AI42" i="5" s="1"/>
  <c r="AB43" i="5"/>
  <c r="AH43" i="5" s="1"/>
  <c r="AI43" i="5" s="1"/>
  <c r="AJ44" i="5" s="1"/>
  <c r="FP42" i="5"/>
  <c r="FQ42" i="5" s="1"/>
  <c r="K38" i="3"/>
  <c r="K37" i="3"/>
  <c r="M36" i="3"/>
  <c r="I31" i="5"/>
  <c r="J31" i="5" s="1"/>
  <c r="K32" i="5" s="1"/>
  <c r="EC42" i="5"/>
  <c r="ED42" i="5" s="1"/>
  <c r="EP30" i="5"/>
  <c r="EQ30" i="5" s="1"/>
  <c r="EH31" i="5"/>
  <c r="EP31" i="5" s="1"/>
  <c r="EQ31" i="5" s="1"/>
  <c r="ER32" i="5" s="1"/>
  <c r="H36" i="3"/>
  <c r="Q31" i="3" s="1"/>
  <c r="G38" i="3"/>
  <c r="H38" i="3" s="1"/>
  <c r="G37" i="3"/>
  <c r="H37" i="3" s="1"/>
  <c r="W38" i="5"/>
  <c r="X38" i="5" s="1"/>
  <c r="U39" i="5"/>
  <c r="W39" i="5" s="1"/>
  <c r="X39" i="5" s="1"/>
  <c r="Y40" i="5" s="1"/>
  <c r="CM38" i="5"/>
  <c r="CN38" i="5" s="1"/>
  <c r="CK39" i="5"/>
  <c r="CM39" i="5" s="1"/>
  <c r="CN39" i="5" s="1"/>
  <c r="CO40" i="5" s="1"/>
  <c r="BI38" i="5"/>
  <c r="BJ38" i="5" s="1"/>
  <c r="BC39" i="5"/>
  <c r="BI39" i="5" s="1"/>
  <c r="BJ39" i="5" s="1"/>
  <c r="BK40" i="5" s="1"/>
  <c r="FU39" i="5"/>
  <c r="GP39" i="5" s="1"/>
  <c r="GP38" i="5"/>
  <c r="CG34" i="5"/>
  <c r="W42" i="5"/>
  <c r="X42" i="5" s="1"/>
  <c r="U43" i="5"/>
  <c r="W43" i="5" s="1"/>
  <c r="X43" i="5" s="1"/>
  <c r="Y44" i="5" s="1"/>
  <c r="BV43" i="5"/>
  <c r="BX43" i="5" s="1"/>
  <c r="BY43" i="5" s="1"/>
  <c r="BZ44" i="5" s="1"/>
  <c r="BX42" i="5"/>
  <c r="BY42" i="5" s="1"/>
  <c r="CC43" i="5"/>
  <c r="CF43" i="5" s="1"/>
  <c r="CG43" i="5" s="1"/>
  <c r="CH44" i="5" s="1"/>
  <c r="CF42" i="5"/>
  <c r="CG42" i="5" s="1"/>
  <c r="K63" i="3"/>
  <c r="M62" i="3"/>
  <c r="K64" i="3"/>
  <c r="CR43" i="5"/>
  <c r="DR43" i="5" s="1"/>
  <c r="DS43" i="5" s="1"/>
  <c r="DT44" i="5" s="1"/>
  <c r="DR42" i="5"/>
  <c r="DS42" i="5" s="1"/>
  <c r="C43" i="5"/>
  <c r="I43" i="5" s="1"/>
  <c r="J43" i="5" s="1"/>
  <c r="K44" i="5" s="1"/>
  <c r="I42" i="5"/>
  <c r="J42" i="5" s="1"/>
  <c r="GU43" i="5"/>
  <c r="HE43" i="5" s="1"/>
  <c r="HF43" i="5" s="1"/>
  <c r="HG44" i="5" s="1"/>
  <c r="HE42" i="5"/>
  <c r="HF42" i="5" s="1"/>
  <c r="M37" i="2"/>
  <c r="L70" i="3"/>
  <c r="M70" i="3" s="1"/>
  <c r="K76" i="3"/>
  <c r="HI27" i="5"/>
  <c r="AM31" i="5"/>
  <c r="AQ31" i="5" s="1"/>
  <c r="AR31" i="5" s="1"/>
  <c r="AS32" i="5" s="1"/>
  <c r="AQ30" i="5"/>
  <c r="AR30" i="5" s="1"/>
  <c r="G69" i="2"/>
  <c r="K24" i="3"/>
  <c r="K25" i="3"/>
  <c r="M23" i="3"/>
  <c r="AM35" i="5"/>
  <c r="AQ35" i="5" s="1"/>
  <c r="AR35" i="5" s="1"/>
  <c r="AS36" i="5" s="1"/>
  <c r="AQ34" i="5"/>
  <c r="AR34" i="5" s="1"/>
  <c r="Q31" i="5"/>
  <c r="R32" i="5" s="1"/>
  <c r="K26" i="2"/>
  <c r="M25" i="2"/>
  <c r="EC43" i="5"/>
  <c r="ED43" i="5" s="1"/>
  <c r="EE44" i="5" s="1"/>
  <c r="BY35" i="5"/>
  <c r="BZ36" i="5" s="1"/>
  <c r="HF30" i="5"/>
  <c r="CR35" i="5"/>
  <c r="DR35" i="5" s="1"/>
  <c r="DS35" i="5" s="1"/>
  <c r="DT36" i="5" s="1"/>
  <c r="DR34" i="5"/>
  <c r="DS34" i="5" s="1"/>
  <c r="AH34" i="5"/>
  <c r="AI34" i="5" s="1"/>
  <c r="AB35" i="5"/>
  <c r="AH35" i="5" s="1"/>
  <c r="AI35" i="5" s="1"/>
  <c r="AJ36" i="5" s="1"/>
  <c r="GU35" i="5"/>
  <c r="HE35" i="5" s="1"/>
  <c r="HF35" i="5" s="1"/>
  <c r="HG36" i="5" s="1"/>
  <c r="HE34" i="5"/>
  <c r="HF34" i="5" s="1"/>
  <c r="BQ42" i="5"/>
  <c r="BR42" i="5" s="1"/>
  <c r="EI39" i="5"/>
  <c r="EP39" i="5" s="1"/>
  <c r="EQ39" i="5" s="1"/>
  <c r="ER40" i="5" s="1"/>
  <c r="EP38" i="5"/>
  <c r="EQ38" i="5" s="1"/>
  <c r="CG35" i="5"/>
  <c r="CH36" i="5" s="1"/>
  <c r="CK43" i="5"/>
  <c r="CM43" i="5" s="1"/>
  <c r="CN43" i="5" s="1"/>
  <c r="CO44" i="5" s="1"/>
  <c r="CM42" i="5"/>
  <c r="CN42" i="5" s="1"/>
  <c r="BJ31" i="5"/>
  <c r="BK32" i="5" s="1"/>
  <c r="EC38" i="5"/>
  <c r="ED38" i="5" s="1"/>
  <c r="AH38" i="5"/>
  <c r="AI38" i="5" s="1"/>
  <c r="M38" i="2"/>
  <c r="K39" i="2"/>
  <c r="S38" i="2" s="1"/>
  <c r="H49" i="3"/>
  <c r="Q44" i="3" s="1"/>
  <c r="G50" i="3"/>
  <c r="H50" i="3" s="1"/>
  <c r="G51" i="3"/>
  <c r="H51" i="3" s="1"/>
  <c r="EC30" i="5"/>
  <c r="ED30" i="5" s="1"/>
  <c r="DW31" i="5"/>
  <c r="EC31" i="5" s="1"/>
  <c r="ED31" i="5" s="1"/>
  <c r="EE32" i="5" s="1"/>
  <c r="CN31" i="5"/>
  <c r="CO32" i="5" s="1"/>
  <c r="N39" i="5"/>
  <c r="P39" i="5" s="1"/>
  <c r="Q39" i="5" s="1"/>
  <c r="R40" i="5" s="1"/>
  <c r="P38" i="5"/>
  <c r="Q38" i="5" s="1"/>
  <c r="DR38" i="5"/>
  <c r="DS38" i="5" s="1"/>
  <c r="N32" i="2"/>
  <c r="M32" i="2"/>
  <c r="FP34" i="5"/>
  <c r="FQ34" i="5" s="1"/>
  <c r="EU35" i="5"/>
  <c r="FP35" i="5" s="1"/>
  <c r="FQ35" i="5" s="1"/>
  <c r="FR36" i="5" s="1"/>
  <c r="CM34" i="5"/>
  <c r="CN34" i="5" s="1"/>
  <c r="HE38" i="5"/>
  <c r="HF38" i="5" s="1"/>
  <c r="X31" i="5"/>
  <c r="Y32" i="5" s="1"/>
  <c r="FP43" i="5"/>
  <c r="FQ43" i="5" s="1"/>
  <c r="FR44" i="5" s="1"/>
  <c r="AR39" i="5"/>
  <c r="AS40" i="5" s="1"/>
  <c r="DR39" i="5"/>
  <c r="DS39" i="5" s="1"/>
  <c r="DT40" i="5" s="1"/>
  <c r="I30" i="5"/>
  <c r="J30" i="5" s="1"/>
  <c r="BY31" i="5"/>
  <c r="BZ32" i="5" s="1"/>
  <c r="EH35" i="5"/>
  <c r="EP35" i="5" s="1"/>
  <c r="EQ35" i="5" s="1"/>
  <c r="ER36" i="5" s="1"/>
  <c r="EP34" i="5"/>
  <c r="EQ34" i="5" s="1"/>
  <c r="EP42" i="5"/>
  <c r="EQ42" i="5" s="1"/>
  <c r="I38" i="5"/>
  <c r="J38" i="5" s="1"/>
  <c r="CM35" i="5"/>
  <c r="CN35" i="5" s="1"/>
  <c r="CO36" i="5" s="1"/>
  <c r="HE39" i="5"/>
  <c r="HF39" i="5" s="1"/>
  <c r="HG40" i="5" s="1"/>
  <c r="K84" i="2"/>
  <c r="EU31" i="5"/>
  <c r="FP31" i="5" s="1"/>
  <c r="FQ31" i="5" s="1"/>
  <c r="FR32" i="5" s="1"/>
  <c r="FP30" i="5"/>
  <c r="FQ30" i="5" s="1"/>
  <c r="H62" i="3"/>
  <c r="Q57" i="3" s="1"/>
  <c r="G63" i="3"/>
  <c r="H63" i="3" s="1"/>
  <c r="G64" i="3"/>
  <c r="H64" i="3" s="1"/>
  <c r="Q11" i="3"/>
  <c r="K11" i="3"/>
  <c r="K12" i="3"/>
  <c r="CG30" i="5"/>
  <c r="H76" i="3"/>
  <c r="Q71" i="3" s="1"/>
  <c r="G77" i="3"/>
  <c r="H77" i="3" s="1"/>
  <c r="G78" i="3"/>
  <c r="H78" i="3" s="1"/>
  <c r="AQ38" i="5"/>
  <c r="AR38" i="5" s="1"/>
  <c r="AX42" i="5"/>
  <c r="AY42" i="5" s="1"/>
  <c r="AV43" i="5"/>
  <c r="AX43" i="5" s="1"/>
  <c r="AY43" i="5" s="1"/>
  <c r="AZ44" i="5" s="1"/>
  <c r="FP38" i="5"/>
  <c r="FQ38" i="5" s="1"/>
  <c r="S50" i="2"/>
  <c r="M44" i="2"/>
  <c r="W35" i="5"/>
  <c r="X35" i="5" s="1"/>
  <c r="Y36" i="5" s="1"/>
  <c r="HI26" i="5"/>
  <c r="GQ30" i="5"/>
  <c r="EP43" i="5"/>
  <c r="EQ43" i="5" s="1"/>
  <c r="ER44" i="5" s="1"/>
  <c r="I39" i="5"/>
  <c r="J39" i="5" s="1"/>
  <c r="K40" i="5" s="1"/>
  <c r="GP35" i="5"/>
  <c r="BI35" i="5"/>
  <c r="BJ35" i="5" s="1"/>
  <c r="BK36" i="5" s="1"/>
  <c r="N33" i="2"/>
  <c r="M33" i="2"/>
  <c r="K49" i="3"/>
  <c r="L43" i="3"/>
  <c r="M43" i="3" s="1"/>
  <c r="AQ42" i="5"/>
  <c r="AR42" i="5" s="1"/>
  <c r="BQ38" i="5"/>
  <c r="BR38" i="5" s="1"/>
  <c r="Q34" i="5"/>
  <c r="M49" i="2"/>
  <c r="S52" i="2" s="1"/>
  <c r="K52" i="2"/>
  <c r="K51" i="2"/>
  <c r="K50" i="2"/>
  <c r="K68" i="2" s="1"/>
  <c r="M81" i="2" s="1"/>
  <c r="M80" i="2"/>
  <c r="K83" i="2"/>
  <c r="BN31" i="5"/>
  <c r="BQ31" i="5" s="1"/>
  <c r="BR31" i="5" s="1"/>
  <c r="BS32" i="5" s="1"/>
  <c r="BQ30" i="5"/>
  <c r="BR30" i="5" s="1"/>
  <c r="CN30" i="5"/>
  <c r="I34" i="5"/>
  <c r="J34" i="5" s="1"/>
  <c r="C35" i="5"/>
  <c r="I35" i="5" s="1"/>
  <c r="J35" i="5" s="1"/>
  <c r="K36" i="5" s="1"/>
  <c r="DS30" i="5"/>
  <c r="BQ43" i="5"/>
  <c r="BR43" i="5" s="1"/>
  <c r="BS44" i="5" s="1"/>
  <c r="BV39" i="5"/>
  <c r="BX39" i="5" s="1"/>
  <c r="BY39" i="5" s="1"/>
  <c r="BZ40" i="5" s="1"/>
  <c r="BX38" i="5"/>
  <c r="BY38" i="5" s="1"/>
  <c r="CC39" i="5"/>
  <c r="CF39" i="5" s="1"/>
  <c r="CG39" i="5" s="1"/>
  <c r="CH40" i="5" s="1"/>
  <c r="CF38" i="5"/>
  <c r="CG38" i="5" s="1"/>
  <c r="FU43" i="5"/>
  <c r="GP43" i="5" s="1"/>
  <c r="GP42" i="5"/>
  <c r="BC43" i="5"/>
  <c r="BI43" i="5" s="1"/>
  <c r="BJ43" i="5" s="1"/>
  <c r="BK44" i="5" s="1"/>
  <c r="BI42" i="5"/>
  <c r="BJ42" i="5" s="1"/>
  <c r="BJ30" i="5"/>
  <c r="EC39" i="5"/>
  <c r="ED39" i="5" s="1"/>
  <c r="EE40" i="5" s="1"/>
  <c r="AH39" i="5"/>
  <c r="AI39" i="5" s="1"/>
  <c r="AJ40" i="5" s="1"/>
  <c r="GQ43" i="5" l="1"/>
  <c r="GR44" i="5" s="1"/>
  <c r="HI43" i="5"/>
  <c r="HJ43" i="5" s="1"/>
  <c r="HK43" i="5" s="1"/>
  <c r="CH39" i="5"/>
  <c r="HG39" i="5"/>
  <c r="EE39" i="5"/>
  <c r="CO39" i="5"/>
  <c r="R39" i="5"/>
  <c r="GR39" i="5"/>
  <c r="AZ39" i="5"/>
  <c r="AS39" i="5"/>
  <c r="Y39" i="5"/>
  <c r="FR39" i="5"/>
  <c r="DT39" i="5"/>
  <c r="BZ39" i="5"/>
  <c r="BS39" i="5"/>
  <c r="BK39" i="5"/>
  <c r="AJ39" i="5"/>
  <c r="K39" i="5"/>
  <c r="ER39" i="5"/>
  <c r="K78" i="3"/>
  <c r="M76" i="3"/>
  <c r="K77" i="3"/>
  <c r="M77" i="3" s="1"/>
  <c r="HI39" i="5"/>
  <c r="HJ39" i="5" s="1"/>
  <c r="HK39" i="5" s="1"/>
  <c r="GQ39" i="5"/>
  <c r="GR40" i="5" s="1"/>
  <c r="K39" i="3"/>
  <c r="O38" i="3" s="1"/>
  <c r="O39" i="3" s="1"/>
  <c r="M38" i="3"/>
  <c r="HI31" i="5"/>
  <c r="HJ31" i="5" s="1"/>
  <c r="HK31" i="5" s="1"/>
  <c r="N52" i="2"/>
  <c r="S51" i="2"/>
  <c r="HI30" i="5"/>
  <c r="HJ30" i="5" s="1"/>
  <c r="HG43" i="5"/>
  <c r="EE43" i="5"/>
  <c r="BK43" i="5"/>
  <c r="K43" i="5"/>
  <c r="GR43" i="5"/>
  <c r="CO43" i="5"/>
  <c r="BS43" i="5"/>
  <c r="CH43" i="5"/>
  <c r="R43" i="5"/>
  <c r="ER43" i="5"/>
  <c r="AS43" i="5"/>
  <c r="Y43" i="5"/>
  <c r="DT43" i="5"/>
  <c r="AZ43" i="5"/>
  <c r="AJ43" i="5"/>
  <c r="FR43" i="5"/>
  <c r="BZ43" i="5"/>
  <c r="M65" i="2"/>
  <c r="K65" i="3"/>
  <c r="O65" i="3" s="1"/>
  <c r="O66" i="3" s="1"/>
  <c r="M64" i="3"/>
  <c r="GR31" i="5"/>
  <c r="FR31" i="5"/>
  <c r="ER31" i="5"/>
  <c r="DT31" i="5"/>
  <c r="BZ31" i="5"/>
  <c r="AZ31" i="5"/>
  <c r="AJ31" i="5"/>
  <c r="AS31" i="5"/>
  <c r="Y31" i="5"/>
  <c r="R31" i="5"/>
  <c r="K31" i="5"/>
  <c r="HG31" i="5"/>
  <c r="CO31" i="5"/>
  <c r="BK31" i="5"/>
  <c r="EE31" i="5"/>
  <c r="CH31" i="5"/>
  <c r="BS31" i="5"/>
  <c r="K53" i="2"/>
  <c r="M66" i="2" s="1"/>
  <c r="M50" i="2"/>
  <c r="HI35" i="5"/>
  <c r="HJ35" i="5" s="1"/>
  <c r="HK35" i="5" s="1"/>
  <c r="GQ35" i="5"/>
  <c r="GR36" i="5" s="1"/>
  <c r="M25" i="3"/>
  <c r="K26" i="3"/>
  <c r="K51" i="3"/>
  <c r="M49" i="3"/>
  <c r="K50" i="3"/>
  <c r="M50" i="3" s="1"/>
  <c r="HI42" i="5"/>
  <c r="HJ42" i="5" s="1"/>
  <c r="GQ42" i="5"/>
  <c r="M51" i="2"/>
  <c r="K54" i="2"/>
  <c r="M64" i="2"/>
  <c r="CH35" i="5"/>
  <c r="R35" i="5"/>
  <c r="GR35" i="5"/>
  <c r="ER35" i="5"/>
  <c r="EE35" i="5"/>
  <c r="AZ35" i="5"/>
  <c r="AS35" i="5"/>
  <c r="Y35" i="5"/>
  <c r="CO35" i="5"/>
  <c r="BZ35" i="5"/>
  <c r="BS35" i="5"/>
  <c r="BK35" i="5"/>
  <c r="AJ35" i="5"/>
  <c r="K35" i="5"/>
  <c r="FR35" i="5"/>
  <c r="DT35" i="5"/>
  <c r="HG35" i="5"/>
  <c r="K69" i="2"/>
  <c r="M24" i="3"/>
  <c r="M63" i="3"/>
  <c r="GQ38" i="5"/>
  <c r="HI38" i="5"/>
  <c r="HJ38" i="5" s="1"/>
  <c r="M37" i="3"/>
  <c r="HI34" i="5"/>
  <c r="HJ34" i="5" s="1"/>
  <c r="GQ34" i="5"/>
  <c r="K52" i="3" l="1"/>
  <c r="O51" i="3" s="1"/>
  <c r="O52" i="3" s="1"/>
  <c r="M51" i="3"/>
  <c r="K79" i="3"/>
  <c r="O79" i="3" s="1"/>
  <c r="O80" i="3" s="1"/>
  <c r="M78" i="3"/>
</calcChain>
</file>

<file path=xl/sharedStrings.xml><?xml version="1.0" encoding="utf-8"?>
<sst xmlns="http://schemas.openxmlformats.org/spreadsheetml/2006/main" count="1494" uniqueCount="435">
  <si>
    <t>Planilha de Controle de Contratos</t>
  </si>
  <si>
    <t>CONTRATO 33.2019.RER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</si>
  <si>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</si>
  <si>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</si>
  <si>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</si>
  <si>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</si>
  <si>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</si>
  <si>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</si>
  <si>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</si>
  <si>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</si>
  <si>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20/06/2019 a 19/06/2023</t>
  </si>
  <si>
    <t>23208.001915/2019-20</t>
  </si>
  <si>
    <t>ADITIVO Nº 01/2019</t>
  </si>
  <si>
    <t>SUPRESSÃO</t>
  </si>
  <si>
    <t>23208.003245/2019-86</t>
  </si>
  <si>
    <t>ADITIVO Nº 02/2022</t>
  </si>
  <si>
    <t>23209.004650/2021-26</t>
  </si>
  <si>
    <t>ADITIVO Nº 03/2022</t>
  </si>
  <si>
    <t>ACRÉSCIMO</t>
  </si>
  <si>
    <t>23208.001057/2022-19</t>
  </si>
  <si>
    <t>ADITIVO Nº 04/2022</t>
  </si>
  <si>
    <t>23208.001526/2022-08</t>
  </si>
  <si>
    <t xml:space="preserve">Valor total do Contrato </t>
  </si>
  <si>
    <t>CONTRATO</t>
  </si>
  <si>
    <t>ITEM</t>
  </si>
  <si>
    <t>DESCRIÇÃO</t>
  </si>
  <si>
    <t>QUANTIDADE DE EQUIPAMENTOS</t>
  </si>
  <si>
    <t>QUANTIDADE DE IMPRESSÕES FRANQUIA</t>
  </si>
  <si>
    <t>VALOR UNITÁRIO DE IMPRESSÃO FRANQUIA (R$)</t>
  </si>
  <si>
    <t>VALOR TOTAL DE IMPRESSÃO FRANQUIA (R$)</t>
  </si>
  <si>
    <t>QUANTIDADE DE IMPRESSÕES EXCEDENTE</t>
  </si>
  <si>
    <t>VALOR UNITÁRIO DA IMPRESSÃO EXCEDENTE (R$)</t>
  </si>
  <si>
    <t>VALOR TOTAL DA IMPRESSÃO EXCEDENTE (R$)</t>
  </si>
  <si>
    <t>VALOR TOTAL MENSAL (R$)</t>
  </si>
  <si>
    <t>Impressora tipo 1</t>
  </si>
  <si>
    <t>Impressora tipo 2</t>
  </si>
  <si>
    <t>Impressora tipo 3</t>
  </si>
  <si>
    <t>Impressora tipo 4</t>
  </si>
  <si>
    <t>Impressora tipo 5</t>
  </si>
  <si>
    <t>Impressora tipo 6</t>
  </si>
  <si>
    <t>VALOR TOTAL ANUAL (R$)</t>
  </si>
  <si>
    <t>VALOR TOTAL DO CONTRATO (R$) (48 MESES)</t>
  </si>
  <si>
    <t>ADITIVO 01/2019 - SUPRESSÃO - SEI Nº 23208.003245/2019-86</t>
  </si>
  <si>
    <t>VALOR TOTAL 48 MESES</t>
  </si>
  <si>
    <t>VALOR TOTAL DA SUPRESSÃO</t>
  </si>
  <si>
    <t xml:space="preserve">1 ANO E 4 MESES </t>
  </si>
  <si>
    <t>VIGÊNCIA A PARTIR DE 20/02/2022</t>
  </si>
  <si>
    <t>ADITIVO 02/2022 - SUPRESSÃO BAMBUÍ - SEI Nº 23209.004650/2021-26</t>
  </si>
  <si>
    <t>OBS: Foi suprimido somente uma impressora do item 2. O item 03 foi destinado ao campus Ibirité, autorização SEI 23825.000064/2022-26</t>
  </si>
  <si>
    <t>ADITIVO 03/2022 - ACRÉSCIMO IBIRITÉ e ARCOS- SEI Nº 23208.001057/2022-19 - vigência 04/07/2022</t>
  </si>
  <si>
    <t>ADITIVO 04/2022 - ACRÉSCIMO IPATINGA- SEI Nº 23208.001526/2022-08 - vigência 04/07/2022</t>
  </si>
  <si>
    <t>Obs: nesta situação ipatinga vai devolver a impressora do tipo 3 para ficar com a do tipo 04  (ver email no processo)</t>
  </si>
  <si>
    <t>ADITIVO XX/2022 - ACRÉSCIMO IPATINGA- SEI Nº XXXXXXXXXXX</t>
  </si>
  <si>
    <t>De piumhi</t>
  </si>
  <si>
    <t>Para Arcos</t>
  </si>
  <si>
    <r>
      <rPr>
        <b/>
        <sz val="11"/>
        <rFont val="Calibri"/>
      </rPr>
      <t xml:space="preserve">DE PIUMHI PARA ARCOS - </t>
    </r>
    <r>
      <rPr>
        <b/>
        <u/>
        <sz val="11"/>
        <color rgb="FF1155CC"/>
        <rFont val="Calibri"/>
      </rPr>
      <t>email</t>
    </r>
  </si>
  <si>
    <t>LOCAL DE ENTREGA : 
AV JUSCELINO KUBITSCHEK 485 - BAIRRO DISTRITO INDUSTRIAL II - ARCOS - MG . CEP : 35.588-000 . 
CNPJ PARA FATURAMENTO : 10.626.
896/0016-59</t>
  </si>
  <si>
    <t>tipo 03</t>
  </si>
  <si>
    <t>ouro preto</t>
  </si>
  <si>
    <t>backup</t>
  </si>
  <si>
    <t>para Ibirité</t>
  </si>
  <si>
    <r>
      <rPr>
        <sz val="11"/>
        <color theme="1"/>
        <rFont val="Calibri"/>
      </rPr>
      <t xml:space="preserve">A impressora que disponibilizamos para o Campus Arcos está no Endereço e local abaixo:
</t>
    </r>
    <r>
      <rPr>
        <b/>
        <sz val="11"/>
        <color theme="1"/>
        <rFont val="Calibri"/>
      </rPr>
      <t xml:space="preserve">IFMG - Campus Avançado Piumhi
CNPJ: 10.626.896/0009-20
Rua Severo Veloso 1880 - Cep 37925-000 - Bairro Bela Vista - Piumhi/MG
Sala do Administrativo - Procurar Lucas Oliveira ou Rodrigo Gonçalves
Número de Série Impressora: 088WB07M61673XE
(37) 9 9931 1860 // (37) 9 9820 0156
(37) 3371-3353 // (37) 3371-3755 </t>
    </r>
  </si>
  <si>
    <t>piumhi</t>
  </si>
  <si>
    <t>para Arcos</t>
  </si>
  <si>
    <t>impatinga</t>
  </si>
  <si>
    <t xml:space="preserve">valadares </t>
  </si>
  <si>
    <t>De Ouro Preto</t>
  </si>
  <si>
    <t>Para Ibirité</t>
  </si>
  <si>
    <r>
      <t xml:space="preserve">email resposta Gabriel </t>
    </r>
    <r>
      <rPr>
        <u/>
        <sz val="11"/>
        <color rgb="FF1155CC"/>
        <rFont val="Calibri"/>
      </rPr>
      <t>link</t>
    </r>
  </si>
  <si>
    <t>ENTREGA E FATURAMENTO PARA O IFMG/CAMPUS IBIRITÉ. 
RUA: Mato Grosso, nº 02 , BAIRRO: VISTA ALEGRE, PRÓXIMO AO SÍTIO EMILÂNDIA NA REGIÃO DO BARREIRINHO. 
IBIRITÉ - MG. CEP: 32.400-000. 
CNPJ PARA FATURAMENTO: 10.626.896/0019-00.</t>
  </si>
  <si>
    <t>Endereço: Rua Pandiá Calógeras,  n° 898, Bauxita, Ouro Preto, MG  CEP 35400-000</t>
  </si>
  <si>
    <t>12/07/2022 Solicitei ao Gabriel resposta por whatsapp</t>
  </si>
  <si>
    <t>tipo 4</t>
  </si>
  <si>
    <t>problema no finalizado (grampiador)</t>
  </si>
  <si>
    <t>conversa com Adilson -&gt; a tipo 05 não atende pq tem limite de franquia muito baixa. A do tipo 6 atende, eles tem uma previsão de 12.000 cópias</t>
  </si>
  <si>
    <t xml:space="preserve">Congonhas </t>
  </si>
  <si>
    <t>Não terá TA - Somente ativação da impressora em back no próprio campus</t>
  </si>
  <si>
    <r>
      <rPr>
        <sz val="18"/>
        <rFont val="Calibri"/>
      </rPr>
      <t xml:space="preserve">12/07/2022 - Email solicitando ativação da impressora de </t>
    </r>
    <r>
      <rPr>
        <b/>
        <sz val="18"/>
        <rFont val="Calibri"/>
      </rPr>
      <t xml:space="preserve">congonhas </t>
    </r>
    <r>
      <rPr>
        <u/>
        <sz val="18"/>
        <color rgb="FF1155CC"/>
        <rFont val="Calibri"/>
      </rPr>
      <t xml:space="preserve">link </t>
    </r>
    <r>
      <rPr>
        <sz val="11"/>
        <color theme="1"/>
        <rFont val="Calibri"/>
        <scheme val="minor"/>
      </rPr>
      <t xml:space="preserve">
Boa tarde! 
 Fernando, conforme conversamos favor ativar a impressora do Campus Congonhas, modelo SL-M4080FX, número de série 088WB07M716EJ5K que estava em back no próprio campus.  
 Imagem..... 
Lembrando que trata-se de uma troca, uma impressora do tipo modelo SL-M4080FX de Ipatinga será devolvida, conforme emitiremos uma ordem de serviço para formalizar essa questão de Ipatinga, referente ao Termo Aditivo 04. </t>
    </r>
  </si>
  <si>
    <t>Valor unitário franquia</t>
  </si>
  <si>
    <t>Opção 1</t>
  </si>
  <si>
    <t>das franquias</t>
  </si>
  <si>
    <t>Opção 2</t>
  </si>
  <si>
    <t>Opção 3</t>
  </si>
  <si>
    <t xml:space="preserve"> </t>
  </si>
  <si>
    <t>Opção 4</t>
  </si>
  <si>
    <t>utilização 0%</t>
  </si>
  <si>
    <t>desativar</t>
  </si>
  <si>
    <t>menos de 10%</t>
  </si>
  <si>
    <t>Verificar a real necessidade de utilização. Caso precise, justificar a utilização.</t>
  </si>
  <si>
    <t>ADITIVO Nº 01/2019 - SUPRESSÃO</t>
  </si>
  <si>
    <t>ADITIVO Nº 02/2022 - SUPRESSÃO</t>
  </si>
  <si>
    <t>ADITIVO Nº 03/2022 - ACRÉSCIMO</t>
  </si>
  <si>
    <t>ADITIVO Nº 04/2022 - ACRÉSCIMO</t>
  </si>
  <si>
    <t>A partir de 09/08/2019</t>
  </si>
  <si>
    <t>A partir de 15/02/2022</t>
  </si>
  <si>
    <t>A partir de 04/07/2022</t>
  </si>
  <si>
    <t>Valor 48 meses</t>
  </si>
  <si>
    <t>Novo valor Mensal</t>
  </si>
  <si>
    <t>Novo Valor 48 meses</t>
  </si>
  <si>
    <t>Supressão Mensal</t>
  </si>
  <si>
    <t>Valor do Termo</t>
  </si>
  <si>
    <t>Valor Acumulado</t>
  </si>
  <si>
    <t>Acréscimo Mensal</t>
  </si>
  <si>
    <t>nº Parcela</t>
  </si>
  <si>
    <t>Valor Parcela Cronograma</t>
  </si>
  <si>
    <t>Diferença</t>
  </si>
  <si>
    <t xml:space="preserve">Valor Parcela Atualizada </t>
  </si>
  <si>
    <t>20/06/19 A 19/07/19</t>
  </si>
  <si>
    <t>1º</t>
  </si>
  <si>
    <t>20/07/19 A 19/08/19</t>
  </si>
  <si>
    <t>2º</t>
  </si>
  <si>
    <t>20/08/19 A 19/09/19</t>
  </si>
  <si>
    <t>3º</t>
  </si>
  <si>
    <t>20/09/19 A 19/10/19</t>
  </si>
  <si>
    <t>4º</t>
  </si>
  <si>
    <t>20/10/19 A 19/11/19</t>
  </si>
  <si>
    <t>5º</t>
  </si>
  <si>
    <t>20/11/19 A 19/12/19</t>
  </si>
  <si>
    <t>6º</t>
  </si>
  <si>
    <t>20/12/19 A 19/01/20</t>
  </si>
  <si>
    <t>7º</t>
  </si>
  <si>
    <t>20/01/20 A 19/02/20</t>
  </si>
  <si>
    <t>8º</t>
  </si>
  <si>
    <t>20/02/20 A 19/03/20</t>
  </si>
  <si>
    <t>9º</t>
  </si>
  <si>
    <t>20/03/20 A 19/04/20</t>
  </si>
  <si>
    <t>10º</t>
  </si>
  <si>
    <t>20/04/20 A 19/05/20</t>
  </si>
  <si>
    <t>11º</t>
  </si>
  <si>
    <t>20/05/20 A 19/06/20</t>
  </si>
  <si>
    <t>12º</t>
  </si>
  <si>
    <t>20/06/20 A 19/07/20</t>
  </si>
  <si>
    <t>13º</t>
  </si>
  <si>
    <t>20/07/20 A 19/08/20</t>
  </si>
  <si>
    <t>14º</t>
  </si>
  <si>
    <t>20/08/20 A 19/09/20</t>
  </si>
  <si>
    <t>15º</t>
  </si>
  <si>
    <t>20/09/20 A 19/10/20</t>
  </si>
  <si>
    <t>16º</t>
  </si>
  <si>
    <t>20/10/20 A 19/11/20</t>
  </si>
  <si>
    <t>17º</t>
  </si>
  <si>
    <t>20/11/20 A 19/12/20</t>
  </si>
  <si>
    <t>18º</t>
  </si>
  <si>
    <t>20/12/20 A 19/01/21</t>
  </si>
  <si>
    <t>19º</t>
  </si>
  <si>
    <t>20/01/21 A 19/02/21</t>
  </si>
  <si>
    <t>20º</t>
  </si>
  <si>
    <t>20/02/21 A 19/03/21</t>
  </si>
  <si>
    <t>21º</t>
  </si>
  <si>
    <t>20/03/21 A 19/04/21</t>
  </si>
  <si>
    <t>22º</t>
  </si>
  <si>
    <t>20/04/21 A 19/05/21</t>
  </si>
  <si>
    <t>23º</t>
  </si>
  <si>
    <t>20/05/21 A 19/06/21</t>
  </si>
  <si>
    <t>24º</t>
  </si>
  <si>
    <t>20/06/21 A 19/07/21</t>
  </si>
  <si>
    <t>25º</t>
  </si>
  <si>
    <t>20/07/21 A 19/08/21</t>
  </si>
  <si>
    <t>26º</t>
  </si>
  <si>
    <t>20/08/21 A 19/09/21</t>
  </si>
  <si>
    <t>27º</t>
  </si>
  <si>
    <t>20/09/21 A 19/10/21</t>
  </si>
  <si>
    <t>28º</t>
  </si>
  <si>
    <t>20/10/21 A 19/11/21</t>
  </si>
  <si>
    <t>29º</t>
  </si>
  <si>
    <t>20/11/21 A 19/12/21</t>
  </si>
  <si>
    <t>30º</t>
  </si>
  <si>
    <t>20/12/21 A 19/01/22</t>
  </si>
  <si>
    <t>31º</t>
  </si>
  <si>
    <t>20/01/22 A 19/02/22</t>
  </si>
  <si>
    <t>32º</t>
  </si>
  <si>
    <t>20/02/22 A 19/03/22</t>
  </si>
  <si>
    <t>33º</t>
  </si>
  <si>
    <t>20/03/22 A 19/04/22</t>
  </si>
  <si>
    <t>34º</t>
  </si>
  <si>
    <t>20/04/22 A 19/05/22</t>
  </si>
  <si>
    <t>35º</t>
  </si>
  <si>
    <t>20/05/22 A 19/06/22</t>
  </si>
  <si>
    <t>36º</t>
  </si>
  <si>
    <t>20/06/22 A 19/07/22</t>
  </si>
  <si>
    <t>37º</t>
  </si>
  <si>
    <t>20/07/22 A 19/08/22</t>
  </si>
  <si>
    <t>38º</t>
  </si>
  <si>
    <t>20/08/22 A 19/09/22</t>
  </si>
  <si>
    <t>39º</t>
  </si>
  <si>
    <t>20/09/22 A 19/10/22</t>
  </si>
  <si>
    <t>40º</t>
  </si>
  <si>
    <t>20/10/22 A 19/11/22</t>
  </si>
  <si>
    <t>41º</t>
  </si>
  <si>
    <t>20/11/22 A 19/12/22</t>
  </si>
  <si>
    <t>42º</t>
  </si>
  <si>
    <t>20/12/22 A 19/01/23</t>
  </si>
  <si>
    <t>43º</t>
  </si>
  <si>
    <t>20/01/23 A 19/02/23</t>
  </si>
  <si>
    <t>44º</t>
  </si>
  <si>
    <t>20/02/23 A 19/03/23</t>
  </si>
  <si>
    <t>45º</t>
  </si>
  <si>
    <t>20/03/23 A 19/04/23</t>
  </si>
  <si>
    <t>46º</t>
  </si>
  <si>
    <t>20/04/23 A 19/05/23</t>
  </si>
  <si>
    <t>47º</t>
  </si>
  <si>
    <t>20/05/23 A 19/06/23</t>
  </si>
  <si>
    <t>48º</t>
  </si>
  <si>
    <t>ultimo dia do período calculado</t>
  </si>
  <si>
    <t>d-1 do INÍCIO do período calculado</t>
  </si>
  <si>
    <t>IPATINGA</t>
  </si>
  <si>
    <t>CONSELHEIRO LAFAIETE</t>
  </si>
  <si>
    <t>SABARÁ</t>
  </si>
  <si>
    <t>GOVERNADOR VALADARES</t>
  </si>
  <si>
    <t>SANTA LUZIA</t>
  </si>
  <si>
    <t>OURO BRANCO</t>
  </si>
  <si>
    <t>FORMIGA</t>
  </si>
  <si>
    <t>ITABIRITO</t>
  </si>
  <si>
    <t>PIUMHI</t>
  </si>
  <si>
    <t>ARCOS</t>
  </si>
  <si>
    <t>PONTE NOVA</t>
  </si>
  <si>
    <t>OURO PRETO</t>
  </si>
  <si>
    <t>RIBEIRÃO DAS NEVES</t>
  </si>
  <si>
    <t>REITORIA</t>
  </si>
  <si>
    <t>BAMBUÍ</t>
  </si>
  <si>
    <t>SÃO JOÃO EVANGELISTA</t>
  </si>
  <si>
    <t>BETIM</t>
  </si>
  <si>
    <t>ZDEJB07M726EWT TIPO 1
Samsung M4020ND</t>
  </si>
  <si>
    <t>ZDEJB07M746HR7 TIPO 1
Samsung M4020ND</t>
  </si>
  <si>
    <t>0ARYBJEM10002C TIPO 2
Samsung C3010ND</t>
  </si>
  <si>
    <t>088WB07M6163L4 TIPO 3
Samsung M4080FX</t>
  </si>
  <si>
    <t>088WB07M716E4X TIPO 3
Samsung M4080FX</t>
  </si>
  <si>
    <t>088WB07M6163L3 TIPO 3
Samsung M4080FX</t>
  </si>
  <si>
    <t>TIPO 03 -Samsung M4080FX 
GWE</t>
  </si>
  <si>
    <t>TIPO 03 -Samsung M4080FX
GWH</t>
  </si>
  <si>
    <t>088WB07M716H0P TIPO 3
Samsung SL-M4080FX</t>
  </si>
  <si>
    <t>0DKBB07KA1483Y TIPO 4
Samsung SS-M5360RX</t>
  </si>
  <si>
    <t xml:space="preserve">ITEM 1 -Serviço de impressão 
TIPO 1  </t>
  </si>
  <si>
    <t xml:space="preserve"> ITEM 2 - Serviço de impressão 
TIPO 2  </t>
  </si>
  <si>
    <t xml:space="preserve">ITEM 3 - Serviço de impressão 
TIPO 3  </t>
  </si>
  <si>
    <t xml:space="preserve"> ITEM 4 - Serviço de impressão 
TIPO 4  </t>
  </si>
  <si>
    <t xml:space="preserve">SL-C3010ND  
TIPO 2      
0ARYBJEM30000V        </t>
  </si>
  <si>
    <t>SL-M4080FX      
TIPO 3    
088WB07M716GV0</t>
  </si>
  <si>
    <t>SL-M4080FX      
TIPO 3    
088WB07M716GHK</t>
  </si>
  <si>
    <t>SL-M4080FX
TIPO 3  
088WB07M716GY1</t>
  </si>
  <si>
    <t>Samsung M5360RX
TIPO 4
0DKBB07KA147XVW</t>
  </si>
  <si>
    <t>Samsung M5360RX
TIPO 4 0DKBB07KA1483SW</t>
  </si>
  <si>
    <t>088WB07M716GXXB
Tipo 3
Samsung M4080FX</t>
  </si>
  <si>
    <t>088WB07M716H9DA
Tipo 3
Samsung M4080FX</t>
  </si>
  <si>
    <t>088WB07M716H9FA
Tipo 3
Samsung M4080FX</t>
  </si>
  <si>
    <t>088WB07M716H9HA
Tipo 3
Samsung M4080FX</t>
  </si>
  <si>
    <t>0DKBB07KA1480JW
Tipo 4
Samsung M5360RX</t>
  </si>
  <si>
    <t>0DKBB07KA1480LW
Tipo 4
Samsung M5360RX</t>
  </si>
  <si>
    <t>Samsung C3010ND                                                                        Colorida 0ARYBJEM300011Z                                                                   Tipo 2</t>
  </si>
  <si>
    <t>Samsung M4080FX                                                                  Registro 088WB07M716GG5W                                                                  Tipo 3</t>
  </si>
  <si>
    <t>Samsung M4080FX                                                                            Sala Professores 088WB07M716GGDW                                                               Tipo 3</t>
  </si>
  <si>
    <t>Tipo 3
Samsung SL-M4080FX</t>
  </si>
  <si>
    <t>088WB07M716GY2
SL-M4080FX
TIPO 03</t>
  </si>
  <si>
    <t>088WB07M716GHV
SL-M4080FX
TIPO 03</t>
  </si>
  <si>
    <t>088WB07M716GWZ
SL-M4080FX	
TIPO 03</t>
  </si>
  <si>
    <t>088WB07M716GXZ
TIPO 3
Samsung M4080FX</t>
  </si>
  <si>
    <t>0DKBB07KA1480M 
TIPO 4
Samsung  M5360RX</t>
  </si>
  <si>
    <t>ZDEJB07M726EWD
TIPO 1</t>
  </si>
  <si>
    <t>ZDEJB07M726EWM
TIPO 1</t>
  </si>
  <si>
    <t>ZDEJB07M726FRJ
TIPO 1</t>
  </si>
  <si>
    <t>ZDEJB07M726FWR
TIPO 1</t>
  </si>
  <si>
    <t>ZDEJB07M726EVJ
TIPO 1</t>
  </si>
  <si>
    <t>ZDEJB07M726EX2
TIPO 1</t>
  </si>
  <si>
    <t>ZDEJB07M726FTJ
TIPO 1</t>
  </si>
  <si>
    <t>ZDEJB07M726FWS
TIPO 1</t>
  </si>
  <si>
    <t>ZDEJB07M726FSW
TIPO 1</t>
  </si>
  <si>
    <t>ZDEJB07M726EX3
TIPO 1</t>
  </si>
  <si>
    <t>ZDEJB07M726EWY
TIPO 1</t>
  </si>
  <si>
    <t>ZDEJB07M726EWF
TIPO 1</t>
  </si>
  <si>
    <t>ZDEJB07M726EWQ
TIPO 1</t>
  </si>
  <si>
    <t>ZDEJB07M726EWN
TIPO 1</t>
  </si>
  <si>
    <t>ZDEJB07M726G1W
TIPO 1</t>
  </si>
  <si>
    <t>088WB07M716GHS
TIPO 3</t>
  </si>
  <si>
    <t>088WB07M716GHQ
TIPO 3</t>
  </si>
  <si>
    <t>088WB07M716GH3
TIPO 3</t>
  </si>
  <si>
    <t>088WB07M716GHP
TIPO 3</t>
  </si>
  <si>
    <t>088WB07M716GGG
TIPO 3</t>
  </si>
  <si>
    <t>088WB07M716GH1
TIPO 3</t>
  </si>
  <si>
    <t>088WB07M716GHR
TIPO 3</t>
  </si>
  <si>
    <t>088WB07M716GH2
TIPO 3</t>
  </si>
  <si>
    <t>088WB07M716GXT
TIPO 3</t>
  </si>
  <si>
    <t>0A39BJNM400009
TIPO 6</t>
  </si>
  <si>
    <t>0A39BJNM400008
TIPO 6</t>
  </si>
  <si>
    <t>0ARYBJEM100039
TIPO 2</t>
  </si>
  <si>
    <t>88WB07M716GY7
TIPO 3</t>
  </si>
  <si>
    <t>088WB07M61674LH
TIPO 3</t>
  </si>
  <si>
    <t>088WB07M716GV7
TIPO 3</t>
  </si>
  <si>
    <t>088WB07M61674MH
TIPO 3</t>
  </si>
  <si>
    <t>088WB07M716GY8
TIPO 3</t>
  </si>
  <si>
    <t>0ARYBJEM20001G
SL-C3010ND        
TIPO 2</t>
  </si>
  <si>
    <t>088WB07M716GGA
SL-M4080FX        
TIPO 3</t>
  </si>
  <si>
    <t>088WB07M716EFB
SL-M4080FX        
TIPO 3</t>
  </si>
  <si>
    <t>088WB07M716EHT
SL-M4080FX        
TIPO 3</t>
  </si>
  <si>
    <t>088WB07M716EF2        
SL-M4080FX        
TIPO 3</t>
  </si>
  <si>
    <t>088WB07M716EJ1
SL-M4080FX        
TIPO 3</t>
  </si>
  <si>
    <t>088WB07M716EJ2        
SL-M4080FX        
TIPO 3</t>
  </si>
  <si>
    <t>07P0BJMM400024        
K4300LX
TIPO 5</t>
  </si>
  <si>
    <t>0ARYBJEM30000J  / TIPO 2 - Samsung C3010ND</t>
  </si>
  <si>
    <t>0ARYBJEM30000T / TIPO 2 - Samsung C3010ND</t>
  </si>
  <si>
    <t>0ARYBJEM200017 / TIPO 2 - Samsung C3010ND</t>
  </si>
  <si>
    <t>07P0BJMM40002Y  / TIPO 4 - Samsung K4350</t>
  </si>
  <si>
    <t>088WB07M716GGX / TIPO 3 - Samsung 4080FX</t>
  </si>
  <si>
    <t>088WB07M716EJ9  / TIPO 3 - Samsung 4080FX</t>
  </si>
  <si>
    <t>088WB07M716GHC 	/ TIPO 3 - Samsung 4080FX</t>
  </si>
  <si>
    <t>088WB07M716GGS / TIPO 3 - Samsung 4080FX</t>
  </si>
  <si>
    <t>088WB07M716EFD 	/ TIPO 3 - Samsung 4080FX</t>
  </si>
  <si>
    <t>088WB07M716EFE  / TIPO 3 - Samsung 4080FX</t>
  </si>
  <si>
    <t>088WB07M716EF9 / TIPO 3 - Samsung 4080FX</t>
  </si>
  <si>
    <t>088WB07M716GXG 	/ TIPO 3 - Samsung 4080FX</t>
  </si>
  <si>
    <t>088WB07M716GXR / TIPO 3 - Samsung 4080FX</t>
  </si>
  <si>
    <t>088WB07M716GG9 	 / TIPO 3 - Samsung 4080FX</t>
  </si>
  <si>
    <t>088WB07M716GHH 	 / TIPO 3 - Samsung 4080FX</t>
  </si>
  <si>
    <t>088WB07M716EJD 	 / TIPO 3 - Samsung 4080FX</t>
  </si>
  <si>
    <t>088WB07M716GHJ 	 / TIPO 3 - Samsung 4080FX</t>
  </si>
  <si>
    <t>088WB07M716EFC / TIPO 3 - Samsung 4080FX</t>
  </si>
  <si>
    <t>088WB07M716GGN  / TIPO 3 - Samsung 4080FX</t>
  </si>
  <si>
    <t>088WB07M716GGW  / TIPO 3 - Samsung 4080FX</t>
  </si>
  <si>
    <t>088WB07M716GXS 	 / TIPO 3 - Samsung 4080FX</t>
  </si>
  <si>
    <t>Tipo 3 - M4080FX
088WB07M5161WZL</t>
  </si>
  <si>
    <t>Tipo 3 - M4080FX
088WB07M716GWFV</t>
  </si>
  <si>
    <t>Tipo 3 - M4080FX
088WB07M716E6GY</t>
  </si>
  <si>
    <t>Tipo 3 - M4080FX
088WB07M716E6WY</t>
  </si>
  <si>
    <t>Tipo 3 - M4080FX
088WB07M716EF6R</t>
  </si>
  <si>
    <t>Tipo 3 - M4080FX
088WB07M716EK6A</t>
  </si>
  <si>
    <t>Tipo 3 - M4080FX
088WB07M5161X1K</t>
  </si>
  <si>
    <t>Tipo 3 - M4080FX
088WB07M716EEPN</t>
  </si>
  <si>
    <t>Tipo 3 - M4080FX
088WB07M5161WQL </t>
  </si>
  <si>
    <t>Tipo 3 - M4080FX
088WB07M716E6HY</t>
  </si>
  <si>
    <t>Tipo 3 - M4080FX
088WB07M5161WVL</t>
  </si>
  <si>
    <t>Tipo 3 - M4080FX
088WB07M716GTZF</t>
  </si>
  <si>
    <t>Tipo 3 - M4080FX
088WB07M716EK8A</t>
  </si>
  <si>
    <t>Tipo 3 - M4080FX
088WB07M716E53B</t>
  </si>
  <si>
    <t xml:space="preserve">Tipo 3 - M4080FX
088WB07M716E6TY
</t>
  </si>
  <si>
    <t>Tipo 1 - M4020FX
ZDEJB07M726EWPZ</t>
  </si>
  <si>
    <t>Tipo 1 - M4020FX
ZDEJB07M726EX0P</t>
  </si>
  <si>
    <t>Tipo 1 - M4020FX
ZDEJB07M726FWPH</t>
  </si>
  <si>
    <t>Tipo 1 - M4020FX
ZDEJB07M726FXMW</t>
  </si>
  <si>
    <t>Tipo 4 - M5360
0DKBB07K311ND5W</t>
  </si>
  <si>
    <t>Tipo 4 - M5360
0DKBB07K311NDEW</t>
  </si>
  <si>
    <t>ZDEJB07M726G2G            
TIPO 1                        
Samsung M4020ND</t>
  </si>
  <si>
    <t>ZDEJB07M726EWA            
TIPO 1                        
Samsung M4020ND</t>
  </si>
  <si>
    <t>ZDEJB07M726EX4            
TIPO 1                        
Samsung M4020ND</t>
  </si>
  <si>
    <t>0ARYBJEM200019            
TIPO 2                        
Samsung C3010ND</t>
  </si>
  <si>
    <t>088WB07M716GVJ            
TIPO 3                        
Samsung M4080FX</t>
  </si>
  <si>
    <t>088WB07M716GT9            
TIPO 3                        
Samsung M4080FX</t>
  </si>
  <si>
    <t>088WB07M716GWJ            
TIPO 3                        
Samsung M4080FX</t>
  </si>
  <si>
    <t>088WB07M716GVK            
TIPO 3                        
Samsung M4080FX</t>
  </si>
  <si>
    <t>088WB07M716GVD            
TIPO 3                        
Samsung M4080FX</t>
  </si>
  <si>
    <t>088WB07M716GWD             
TIPO 3                        
Samsung M4080FX</t>
  </si>
  <si>
    <t>Franquia MENSAL</t>
  </si>
  <si>
    <t>Franquia SEMESTRAL</t>
  </si>
  <si>
    <t>Franquia ANUAL</t>
  </si>
  <si>
    <t>ÚLTIMOS 12 meses</t>
  </si>
  <si>
    <t>mar/20 à fev/21</t>
  </si>
  <si>
    <t>26/03/2020 a 26/03/2021</t>
  </si>
  <si>
    <t>consumo em 12</t>
  </si>
  <si>
    <t>-</t>
  </si>
  <si>
    <t>Percentual de utilização último ANO</t>
  </si>
  <si>
    <t xml:space="preserve">17 impressoras com zero percentual de utilização </t>
  </si>
  <si>
    <t>Percentual de utilização 2º SEMESTRE 2020</t>
  </si>
  <si>
    <t>Valor Atual</t>
  </si>
  <si>
    <t>TOTAL</t>
  </si>
  <si>
    <t>Valor Anual</t>
  </si>
  <si>
    <t>Item</t>
  </si>
  <si>
    <t>Cod. SISPLAN</t>
  </si>
  <si>
    <t>Quantidade de impressões  franquia</t>
  </si>
  <si>
    <t>Valor unitário de impressão na franquia</t>
  </si>
  <si>
    <t>Quantidade de impressões excedente estimada</t>
  </si>
  <si>
    <t>Valor unitário da impressão excedente</t>
  </si>
  <si>
    <t>Custo mensal mínimo (franquia 1500 cópias) por máquina</t>
  </si>
  <si>
    <t>Custo mensal (franquia excedente) por máquina</t>
  </si>
  <si>
    <t>Valor Mensal/Máq. (franquia + estimativa de cópias excedentes)</t>
  </si>
  <si>
    <t>Quantidade de Máquinas (Und = Máquina)</t>
  </si>
  <si>
    <r>
      <rPr>
        <b/>
        <u/>
        <sz val="16"/>
        <color rgb="FF000000"/>
        <rFont val="Calibri"/>
      </rPr>
      <t>CONFIRMAÇÃO DE QUANTITATIVO PARA GERAÇÃO DA ORDEM DE SERVIÇO</t>
    </r>
    <r>
      <rPr>
        <b/>
        <u/>
        <sz val="11"/>
        <color rgb="FF000000"/>
        <rFont val="Calibri"/>
      </rPr>
      <t xml:space="preserve">
</t>
    </r>
    <r>
      <rPr>
        <b/>
        <u/>
        <sz val="12"/>
        <color rgb="FF000000"/>
        <rFont val="Calibri"/>
      </rPr>
      <t xml:space="preserve">MARQUE ABAIXO DE </t>
    </r>
    <r>
      <rPr>
        <b/>
        <u/>
        <sz val="12"/>
        <color rgb="FF70AD47"/>
        <rFont val="Calibri"/>
      </rPr>
      <t>VERDE</t>
    </r>
    <r>
      <rPr>
        <b/>
        <u/>
        <sz val="12"/>
        <color rgb="FF000000"/>
        <rFont val="Calibri"/>
      </rPr>
      <t xml:space="preserve"> PARA CONFIRMAR O QUANTITATIVO DO SEU CAMPUS
MARQUE ABAIXO DE </t>
    </r>
    <r>
      <rPr>
        <b/>
        <u/>
        <sz val="12"/>
        <color rgb="FFFF0000"/>
        <rFont val="Calibri"/>
      </rPr>
      <t>VERMELHO</t>
    </r>
    <r>
      <rPr>
        <b/>
        <u/>
        <sz val="12"/>
        <color rgb="FF000000"/>
        <rFont val="Calibri"/>
      </rPr>
      <t xml:space="preserve"> SE VOCÊ ALTEROU O QUANTATIVO DO SEU CAMPUS
OBS 1: Ver exemplo na coluna da Reitoria
OBS 2: Quantidades somente poderão ser alteradas para baixo, neste momento
OBS 3: Não poderão ser solicitadas máquinas não solicitadas anteriormente, neste momento</t>
    </r>
  </si>
  <si>
    <t>* A licitação já foi finalizada e os preços abaixo são os preços reais.
* Empresa Vencedora: SIMPRESS
* O contrato está sendo elaborado e será feito com todo o quantitativo levantado para a licitação.
* Estamos confirmando aqui os quantitativos, considerando a possibilidade de alteração no planejamento dos campi durante o período em que a licitação ocorreu.
* Iremos gerar uma OS unificada após a confirmação dos quantativos nesta planilha e geração do contrato.
* Ainda estamos avaliando com a empresa sobre a desmobilização do contrato atual.
* Após a OS inicial, iniaremos os procedimentos de supressão para ajustar o contrato com as reduções indicadas nesta planilha.
* Os procedimentos de empenho serão instruídos após a publicação do contrato.</t>
  </si>
  <si>
    <t>Arcos</t>
  </si>
  <si>
    <t>Bambuí</t>
  </si>
  <si>
    <t>Betim</t>
  </si>
  <si>
    <t>Congonhas</t>
  </si>
  <si>
    <t>Cons. Lafaiete</t>
  </si>
  <si>
    <t>Formiga</t>
  </si>
  <si>
    <t>Polo Inov.</t>
  </si>
  <si>
    <t>Gov. Valadares</t>
  </si>
  <si>
    <t>Ibirité</t>
  </si>
  <si>
    <t>Ipatinga</t>
  </si>
  <si>
    <t>Itabirito</t>
  </si>
  <si>
    <t>Ouro Branco</t>
  </si>
  <si>
    <t>Ouro Preto</t>
  </si>
  <si>
    <t>Piumhi</t>
  </si>
  <si>
    <t>Ponte Nova</t>
  </si>
  <si>
    <t>Reitoria</t>
  </si>
  <si>
    <t>Rib. Neves</t>
  </si>
  <si>
    <t>Sabará</t>
  </si>
  <si>
    <t>Santa Luzia</t>
  </si>
  <si>
    <t>São João Evangelista</t>
  </si>
  <si>
    <t>Serviço de Impressão TIPO 1
Samsung M4020ND</t>
  </si>
  <si>
    <t>Serviço de Impressão TIPO 2
Samsung C3010ND</t>
  </si>
  <si>
    <t>Serviço de Impressão TIPO 3
Samsung M4080FX</t>
  </si>
  <si>
    <t>Serviço de Impressão TIPO 4
Samsung M5360RX</t>
  </si>
  <si>
    <t>Serviço de Impressão TIPO 5
Samsung  K4300LX</t>
  </si>
  <si>
    <t>Serviço de Impressão TIPO 6
Samsung K7500LX</t>
  </si>
  <si>
    <t>Software que será ofertado - NDDPrint</t>
  </si>
  <si>
    <t>Custo Mensal</t>
  </si>
  <si>
    <t>Custo Anual</t>
  </si>
  <si>
    <t>ok</t>
  </si>
  <si>
    <t>ATUALIZADO COM O LEVANTAMENTO SUPRESSÃO COVID (OBS: a supressão não ocorreu, foi feito uma suspensão)</t>
  </si>
  <si>
    <t>https://mail.google.com/mail/u/0/#inbox/QgrcJHsTnPCDTFCsgwXZtkvvmRWWtlDQxcG</t>
  </si>
  <si>
    <t>exemplo de preenchimento de solicitação de alteração cntratual</t>
  </si>
  <si>
    <t>SOLICITAÇÃO DE ALTERAÇÃO CONTRATUAL 
 SUPRESSÃO</t>
  </si>
  <si>
    <t>Nº DO ITEM</t>
  </si>
  <si>
    <t>DESCRIÇÃO RESUMIDA DO ITEM</t>
  </si>
  <si>
    <t>VALOR ATUAL ANTES DA SUPRESSÃO (R$) (Obs.1)</t>
  </si>
  <si>
    <t>VALOR DA SUPRESSÃO (R$) 
(16 meses)</t>
  </si>
  <si>
    <t>VALOR ATUAL APÓS SUPRESSÃO (R$)</t>
  </si>
  <si>
    <t>Impressora tipo 2. Número de série: 0ARYBJEM30000JV</t>
  </si>
  <si>
    <t>Impressora tipo 3. Número de série: 088WB07M716GHHT</t>
  </si>
  <si>
    <t>Impressora tipo 3. Número de série: 088WB07M716GG9W</t>
  </si>
  <si>
    <t>VALOR TOTAL</t>
  </si>
  <si>
    <t>Obs. 1: O Valor Atual do Contrato é resultante da soma de todas as alterações feitas no contrato, incluindo os acréscimos e supressões. Verificar planilha.</t>
  </si>
  <si>
    <t>SOLICITAÇÃO DE ALTERAÇÃO CONTRATUAL 
 ACRÉSCIMO</t>
  </si>
  <si>
    <r>
      <rPr>
        <b/>
        <sz val="12"/>
        <color rgb="FF000000"/>
        <rFont val="&quot;Times New Roman&quot;, serif"/>
      </rPr>
      <t xml:space="preserve">VALOR MENSAL ATUAL ANTES DO ACRÉSCIMO (R$) </t>
    </r>
    <r>
      <rPr>
        <b/>
        <sz val="12"/>
        <color rgb="FFFF0000"/>
        <rFont val="&quot;Times New Roman&quot;, serif"/>
      </rPr>
      <t>(Obs.1)</t>
    </r>
  </si>
  <si>
    <t>VALOR MENSAL DO ACRÉSCIMO (R$)</t>
  </si>
  <si>
    <t>VALOR MENSAL ATUAL APÓS ACRÉSCIMO (R$)</t>
  </si>
  <si>
    <t>Impressora tipo 3.*</t>
  </si>
  <si>
    <t>Obs. 1: O Valor Atual do Contrato é resultante da soma de todas as alterações feitas no contrato, incluindo os acréscimos e supressões. Verificar planilha.
* Quantidade de impressoras acrescidas: 02 - Uma para Arcos, outra para Ibirité.</t>
  </si>
  <si>
    <r>
      <rPr>
        <b/>
        <sz val="12"/>
        <color rgb="FF000000"/>
        <rFont val="&quot;Times New Roman&quot;, serif"/>
      </rPr>
      <t xml:space="preserve">VALOR MENSAL ATUAL ANTES DO ACRÉSCIMO (R$) </t>
    </r>
    <r>
      <rPr>
        <b/>
        <sz val="12"/>
        <color rgb="FFFF0000"/>
        <rFont val="&quot;Times New Roman&quot;, serif"/>
      </rPr>
      <t>(Obs.1)</t>
    </r>
  </si>
  <si>
    <t>CÁLCULO DO PERCENTUAL ACRESCIDO</t>
  </si>
  <si>
    <t>Impressora tipo 4.*</t>
  </si>
  <si>
    <t>VALOR INICIAL MENSAL ATUALIZADO DO CONTRATO (Obs. 2)</t>
  </si>
  <si>
    <t>VALOR MENSAL TOTAL DA SUPRESSÃO (R$)</t>
  </si>
  <si>
    <t>PERCENTUAL SUPRIMIDO (%) (Obs. 3)</t>
  </si>
  <si>
    <t>Obs. 2: O Valor Inicial Atualizado do Contrato é resultante da soma de todas as alterações feitas no contrato, exceto os acréscimos e supressões. Verificar planilha.</t>
  </si>
  <si>
    <t>Obs. 3: O Percentual Suprimido (%) é em relação ao Valor Inicial Atualizado do Contrato.</t>
  </si>
  <si>
    <t>APOSTILAMENTO Nº 01/2022 - REAJUSTE</t>
  </si>
  <si>
    <t>A partir de 20/06/2022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</si>
</sst>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[$R$ -416]#,##0.00"/>
    <numFmt numFmtId="168" formatCode="_-* #,##0.000_-;\-* #,##0.000_-;_-* &quot;-&quot;??_-;_-@"/>
    <numFmt numFmtId="169" formatCode="_-* #,##0.00_-;\-* #,##0.00_-;_-* &quot;-&quot;??_-;_-@"/>
    <numFmt numFmtId="170" formatCode="0.0000000"/>
    <numFmt numFmtId="171" formatCode="dd/mm/yy"/>
    <numFmt numFmtId="172" formatCode="#,##0.00;\(#,##0.00\)"/>
    <numFmt numFmtId="173" formatCode="mmmm/yyyy"/>
    <numFmt numFmtId="174" formatCode="mmm/d"/>
    <numFmt numFmtId="175" formatCode="_-&quot;R$&quot;* #,##0.000_-;\-&quot;R$&quot;* #,##0.000_-;_-&quot;R$&quot;* &quot;-&quot;??_-;_-@"/>
    <numFmt numFmtId="176" formatCode="_-&quot;R$&quot;* #,##0.000_-;\-&quot;R$&quot;* #,##0.000_-;_-&quot;R$&quot;* &quot;-&quot;???_-;_-@"/>
  </numFmts>
  <fonts count="62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70C0"/>
      <name val="Calibri"/>
      <scheme val="minor"/>
    </font>
    <font>
      <sz val="11"/>
      <color rgb="FFFF0000"/>
      <name val="Calibri"/>
      <scheme val="minor"/>
    </font>
    <font>
      <b/>
      <sz val="12"/>
      <color theme="1"/>
      <name val="Calibri"/>
      <scheme val="minor"/>
    </font>
    <font>
      <b/>
      <sz val="12"/>
      <color rgb="FF0070C0"/>
      <name val="Calibri"/>
      <scheme val="minor"/>
    </font>
    <font>
      <b/>
      <sz val="12"/>
      <color rgb="FFFF0000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b/>
      <sz val="12"/>
      <color rgb="FF000000"/>
      <name val="Calibri"/>
      <scheme val="minor"/>
    </font>
    <font>
      <b/>
      <sz val="9"/>
      <color rgb="FF000000"/>
      <name val="Calibri"/>
      <scheme val="minor"/>
    </font>
    <font>
      <sz val="12"/>
      <color rgb="FF000000"/>
      <name val="Calibri"/>
      <scheme val="minor"/>
    </font>
    <font>
      <b/>
      <sz val="9"/>
      <color rgb="FF000000"/>
      <name val="Times New Roman"/>
    </font>
    <font>
      <b/>
      <sz val="11"/>
      <color theme="1"/>
      <name val="Calibri"/>
      <scheme val="minor"/>
    </font>
    <font>
      <b/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4"/>
      <color theme="1"/>
      <name val="Calibri"/>
      <scheme val="minor"/>
    </font>
    <font>
      <b/>
      <sz val="24"/>
      <color theme="1"/>
      <name val="Calibri"/>
      <scheme val="minor"/>
    </font>
    <font>
      <sz val="11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b/>
      <sz val="11"/>
      <color theme="1"/>
      <name val="Calibri"/>
    </font>
    <font>
      <sz val="18"/>
      <color theme="1"/>
      <name val="Calibri"/>
      <scheme val="minor"/>
    </font>
    <font>
      <b/>
      <sz val="18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rial"/>
    </font>
    <font>
      <sz val="11"/>
      <color rgb="FF000000"/>
      <name val="Arial"/>
    </font>
    <font>
      <sz val="10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</font>
    <font>
      <sz val="6"/>
      <color theme="1"/>
      <name val="Calibri"/>
      <scheme val="minor"/>
    </font>
    <font>
      <sz val="14"/>
      <color theme="1"/>
      <name val="Calibri"/>
    </font>
    <font>
      <b/>
      <sz val="14"/>
      <color rgb="FFFF0000"/>
      <name val="Calibri"/>
    </font>
    <font>
      <b/>
      <sz val="14"/>
      <color rgb="FFFF0000"/>
      <name val="Calibri"/>
      <scheme val="minor"/>
    </font>
    <font>
      <sz val="6"/>
      <color theme="1"/>
      <name val="Calibri"/>
    </font>
    <font>
      <b/>
      <sz val="11"/>
      <color rgb="FF000000"/>
      <name val="Calibri"/>
    </font>
    <font>
      <b/>
      <sz val="24"/>
      <color rgb="FF000000"/>
      <name val="Calibri"/>
    </font>
    <font>
      <b/>
      <u/>
      <sz val="16"/>
      <color rgb="FF000000"/>
      <name val="Calibri"/>
    </font>
    <font>
      <sz val="11"/>
      <color rgb="FF000000"/>
      <name val="Calibri"/>
    </font>
    <font>
      <sz val="11"/>
      <color rgb="FF0070C0"/>
      <name val="Calibri"/>
    </font>
    <font>
      <u/>
      <sz val="11"/>
      <color rgb="FF0000FF"/>
      <name val="Calibri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14"/>
      <color rgb="FF000000"/>
      <name val="&quot;Times New Roman&quot;"/>
    </font>
    <font>
      <sz val="14"/>
      <color rgb="FFFF0000"/>
      <name val="&quot;Times New Roman&quot;"/>
    </font>
    <font>
      <sz val="12"/>
      <color rgb="FFFF0000"/>
      <name val="&quot;Times New Roman&quot;"/>
    </font>
    <font>
      <b/>
      <sz val="11"/>
      <name val="Calibri"/>
    </font>
    <font>
      <b/>
      <u/>
      <sz val="11"/>
      <color rgb="FF1155CC"/>
      <name val="Calibri"/>
    </font>
    <font>
      <u/>
      <sz val="11"/>
      <color rgb="FF1155CC"/>
      <name val="Calibri"/>
    </font>
    <font>
      <sz val="18"/>
      <name val="Calibri"/>
    </font>
    <font>
      <b/>
      <sz val="18"/>
      <name val="Calibri"/>
    </font>
    <font>
      <u/>
      <sz val="18"/>
      <color rgb="FF1155CC"/>
      <name val="Calibri"/>
    </font>
    <font>
      <b/>
      <u/>
      <sz val="11"/>
      <color rgb="FF000000"/>
      <name val="Calibri"/>
    </font>
    <font>
      <b/>
      <u/>
      <sz val="12"/>
      <color rgb="FF000000"/>
      <name val="Calibri"/>
    </font>
    <font>
      <b/>
      <u/>
      <sz val="12"/>
      <color rgb="FF70AD47"/>
      <name val="Calibri"/>
    </font>
    <font>
      <b/>
      <u/>
      <sz val="12"/>
      <color rgb="FFFF0000"/>
      <name val="Calibri"/>
    </font>
    <font>
      <b/>
      <sz val="12"/>
      <color rgb="FF000000"/>
      <name val="&quot;Times New Roman&quot;, serif"/>
    </font>
    <font>
      <b/>
      <sz val="12"/>
      <color rgb="FFFF0000"/>
      <name val="&quot;Times New Roman&quot;, serif"/>
    </font>
  </fonts>
  <fills count="2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rgb="FFE6B8AF"/>
        <bgColor rgb="FFE6B8AF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6D9EEB"/>
        <bgColor rgb="FF6D9EEB"/>
      </patternFill>
    </fill>
    <fill>
      <patternFill patternType="solid">
        <fgColor rgb="FFFF0000"/>
        <bgColor rgb="FFFF0000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D8E4BC"/>
        <bgColor rgb="FFD8E4B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theme="6"/>
        <bgColor theme="6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FFFF00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0" fillId="3" borderId="1" xfId="0" applyNumberFormat="1" applyFill="1" applyBorder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/>
    <xf numFmtId="166" fontId="2" fillId="0" borderId="0" xfId="0" applyNumberFormat="1" applyFont="1"/>
    <xf numFmtId="10" fontId="3" fillId="0" borderId="0" xfId="0" applyNumberFormat="1" applyFont="1"/>
    <xf numFmtId="10" fontId="0" fillId="0" borderId="0" xfId="0" applyNumberFormat="1"/>
    <xf numFmtId="166" fontId="0" fillId="0" borderId="0" xfId="0" applyNumberFormat="1"/>
    <xf numFmtId="167" fontId="8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9" fontId="12" fillId="0" borderId="1" xfId="0" applyNumberFormat="1" applyFont="1" applyBorder="1" applyAlignment="1">
      <alignment horizontal="center" vertical="center" wrapText="1"/>
    </xf>
    <xf numFmtId="169" fontId="0" fillId="0" borderId="0" xfId="0" applyNumberFormat="1"/>
    <xf numFmtId="16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/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9" fontId="12" fillId="0" borderId="2" xfId="0" applyNumberFormat="1" applyFont="1" applyBorder="1" applyAlignment="1">
      <alignment horizontal="center" vertical="center" wrapText="1"/>
    </xf>
    <xf numFmtId="169" fontId="0" fillId="0" borderId="1" xfId="0" applyNumberFormat="1" applyBorder="1"/>
    <xf numFmtId="3" fontId="8" fillId="0" borderId="0" xfId="0" applyNumberFormat="1" applyFont="1"/>
    <xf numFmtId="16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9" fontId="0" fillId="4" borderId="1" xfId="0" applyNumberFormat="1" applyFill="1" applyBorder="1"/>
    <xf numFmtId="4" fontId="8" fillId="0" borderId="0" xfId="0" applyNumberFormat="1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169" fontId="12" fillId="2" borderId="2" xfId="0" applyNumberFormat="1" applyFont="1" applyFill="1" applyBorder="1" applyAlignment="1">
      <alignment horizontal="center" vertical="center" wrapText="1"/>
    </xf>
    <xf numFmtId="169" fontId="0" fillId="2" borderId="1" xfId="0" applyNumberFormat="1" applyFill="1" applyBorder="1"/>
    <xf numFmtId="169" fontId="8" fillId="0" borderId="0" xfId="0" applyNumberFormat="1" applyFont="1"/>
    <xf numFmtId="0" fontId="8" fillId="0" borderId="0" xfId="0" applyFont="1"/>
    <xf numFmtId="10" fontId="8" fillId="0" borderId="0" xfId="0" applyNumberFormat="1" applyFont="1"/>
    <xf numFmtId="0" fontId="8" fillId="3" borderId="0" xfId="0" applyFont="1" applyFill="1"/>
    <xf numFmtId="0" fontId="14" fillId="0" borderId="0" xfId="0" applyFont="1"/>
    <xf numFmtId="0" fontId="8" fillId="2" borderId="0" xfId="0" applyFont="1" applyFill="1"/>
    <xf numFmtId="0" fontId="16" fillId="2" borderId="0" xfId="0" applyFont="1" applyFill="1"/>
    <xf numFmtId="0" fontId="14" fillId="3" borderId="0" xfId="0" applyFont="1" applyFill="1"/>
    <xf numFmtId="0" fontId="14" fillId="2" borderId="0" xfId="0" applyFont="1" applyFill="1"/>
    <xf numFmtId="167" fontId="8" fillId="2" borderId="0" xfId="0" applyNumberFormat="1" applyFont="1" applyFill="1"/>
    <xf numFmtId="0" fontId="8" fillId="0" borderId="0" xfId="0" applyFont="1" applyAlignment="1">
      <alignment vertical="top" wrapText="1"/>
    </xf>
    <xf numFmtId="0" fontId="14" fillId="3" borderId="0" xfId="0" applyFont="1" applyFill="1" applyAlignment="1">
      <alignment horizontal="center" vertical="center" wrapText="1"/>
    </xf>
    <xf numFmtId="167" fontId="8" fillId="0" borderId="0" xfId="0" applyNumberFormat="1" applyFont="1" applyAlignment="1">
      <alignment horizontal="right"/>
    </xf>
    <xf numFmtId="169" fontId="10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9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9" fontId="10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167" fontId="8" fillId="0" borderId="17" xfId="0" applyNumberFormat="1" applyFont="1" applyBorder="1" applyAlignment="1">
      <alignment horizontal="right"/>
    </xf>
    <xf numFmtId="0" fontId="8" fillId="0" borderId="18" xfId="0" applyFont="1" applyBorder="1"/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168" fontId="12" fillId="6" borderId="1" xfId="0" applyNumberFormat="1" applyFont="1" applyFill="1" applyBorder="1" applyAlignment="1">
      <alignment horizontal="center" vertical="center" wrapText="1"/>
    </xf>
    <xf numFmtId="169" fontId="12" fillId="6" borderId="1" xfId="0" applyNumberFormat="1" applyFont="1" applyFill="1" applyBorder="1" applyAlignment="1">
      <alignment horizontal="center" vertical="center" wrapText="1"/>
    </xf>
    <xf numFmtId="169" fontId="12" fillId="6" borderId="2" xfId="0" applyNumberFormat="1" applyFont="1" applyFill="1" applyBorder="1" applyAlignment="1">
      <alignment horizontal="center" vertical="center" wrapText="1"/>
    </xf>
    <xf numFmtId="169" fontId="0" fillId="6" borderId="1" xfId="0" applyNumberFormat="1" applyFill="1" applyBorder="1"/>
    <xf numFmtId="0" fontId="8" fillId="6" borderId="0" xfId="0" applyFont="1" applyFill="1"/>
    <xf numFmtId="167" fontId="8" fillId="6" borderId="17" xfId="0" applyNumberFormat="1" applyFont="1" applyFill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8" fillId="0" borderId="20" xfId="0" applyFont="1" applyBorder="1"/>
    <xf numFmtId="169" fontId="10" fillId="4" borderId="21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69" fontId="10" fillId="4" borderId="22" xfId="0" applyNumberFormat="1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169" fontId="10" fillId="4" borderId="24" xfId="0" applyNumberFormat="1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7" fontId="8" fillId="0" borderId="18" xfId="0" applyNumberFormat="1" applyFont="1" applyBorder="1"/>
    <xf numFmtId="0" fontId="1" fillId="3" borderId="0" xfId="0" applyFont="1" applyFill="1"/>
    <xf numFmtId="0" fontId="18" fillId="3" borderId="0" xfId="0" applyFont="1" applyFill="1"/>
    <xf numFmtId="10" fontId="1" fillId="3" borderId="0" xfId="0" applyNumberFormat="1" applyFont="1" applyFill="1"/>
    <xf numFmtId="167" fontId="8" fillId="0" borderId="20" xfId="0" applyNumberFormat="1" applyFont="1" applyBorder="1"/>
    <xf numFmtId="169" fontId="10" fillId="5" borderId="10" xfId="0" applyNumberFormat="1" applyFont="1" applyFill="1" applyBorder="1" applyAlignment="1">
      <alignment horizontal="center" vertical="center" wrapText="1"/>
    </xf>
    <xf numFmtId="169" fontId="10" fillId="4" borderId="25" xfId="0" applyNumberFormat="1" applyFont="1" applyFill="1" applyBorder="1" applyAlignment="1">
      <alignment horizontal="center" vertical="center" wrapText="1"/>
    </xf>
    <xf numFmtId="169" fontId="10" fillId="4" borderId="26" xfId="0" applyNumberFormat="1" applyFont="1" applyFill="1" applyBorder="1" applyAlignment="1">
      <alignment horizontal="center" vertical="center" wrapText="1"/>
    </xf>
    <xf numFmtId="169" fontId="10" fillId="5" borderId="12" xfId="0" applyNumberFormat="1" applyFont="1" applyFill="1" applyBorder="1" applyAlignment="1">
      <alignment horizontal="center" vertical="center" wrapText="1"/>
    </xf>
    <xf numFmtId="169" fontId="10" fillId="5" borderId="14" xfId="0" applyNumberFormat="1" applyFont="1" applyFill="1" applyBorder="1" applyAlignment="1">
      <alignment horizontal="center" vertical="center" wrapText="1"/>
    </xf>
    <xf numFmtId="10" fontId="18" fillId="5" borderId="0" xfId="0" applyNumberFormat="1" applyFont="1" applyFill="1"/>
    <xf numFmtId="9" fontId="1" fillId="3" borderId="0" xfId="0" applyNumberFormat="1" applyFont="1" applyFill="1"/>
    <xf numFmtId="170" fontId="8" fillId="0" borderId="0" xfId="0" applyNumberFormat="1" applyFont="1"/>
    <xf numFmtId="169" fontId="10" fillId="4" borderId="10" xfId="0" applyNumberFormat="1" applyFont="1" applyFill="1" applyBorder="1" applyAlignment="1">
      <alignment horizontal="center" vertical="center" wrapText="1"/>
    </xf>
    <xf numFmtId="169" fontId="10" fillId="4" borderId="12" xfId="0" applyNumberFormat="1" applyFont="1" applyFill="1" applyBorder="1" applyAlignment="1">
      <alignment horizontal="center" vertical="center" wrapText="1"/>
    </xf>
    <xf numFmtId="169" fontId="10" fillId="4" borderId="14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0" fontId="8" fillId="7" borderId="0" xfId="0" applyFont="1" applyFill="1"/>
    <xf numFmtId="0" fontId="0" fillId="0" borderId="27" xfId="0" applyBorder="1"/>
    <xf numFmtId="164" fontId="0" fillId="8" borderId="28" xfId="0" applyNumberFormat="1" applyFill="1" applyBorder="1"/>
    <xf numFmtId="164" fontId="7" fillId="8" borderId="32" xfId="0" applyNumberFormat="1" applyFont="1" applyFill="1" applyBorder="1" applyAlignment="1">
      <alignment horizontal="center"/>
    </xf>
    <xf numFmtId="164" fontId="7" fillId="8" borderId="28" xfId="0" applyNumberFormat="1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164" fontId="7" fillId="8" borderId="28" xfId="0" applyNumberFormat="1" applyFont="1" applyFill="1" applyBorder="1" applyAlignment="1">
      <alignment horizontal="center" vertical="center" wrapText="1"/>
    </xf>
    <xf numFmtId="164" fontId="0" fillId="0" borderId="40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166" fontId="0" fillId="10" borderId="43" xfId="0" applyNumberFormat="1" applyFill="1" applyBorder="1"/>
    <xf numFmtId="164" fontId="0" fillId="8" borderId="44" xfId="0" applyNumberFormat="1" applyFill="1" applyBorder="1"/>
    <xf numFmtId="164" fontId="0" fillId="0" borderId="27" xfId="0" applyNumberFormat="1" applyBorder="1"/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/>
    </xf>
    <xf numFmtId="0" fontId="8" fillId="11" borderId="0" xfId="0" applyFont="1" applyFill="1"/>
    <xf numFmtId="164" fontId="0" fillId="0" borderId="0" xfId="0" applyNumberFormat="1" applyAlignment="1">
      <alignment horizontal="center" vertical="center"/>
    </xf>
    <xf numFmtId="164" fontId="0" fillId="8" borderId="45" xfId="0" applyNumberFormat="1" applyFill="1" applyBorder="1"/>
    <xf numFmtId="164" fontId="0" fillId="8" borderId="46" xfId="0" applyNumberFormat="1" applyFill="1" applyBorder="1"/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/>
    <xf numFmtId="0" fontId="0" fillId="3" borderId="27" xfId="0" applyFill="1" applyBorder="1"/>
    <xf numFmtId="164" fontId="0" fillId="3" borderId="28" xfId="0" applyNumberFormat="1" applyFill="1" applyBorder="1"/>
    <xf numFmtId="171" fontId="20" fillId="0" borderId="47" xfId="0" applyNumberFormat="1" applyFont="1" applyBorder="1" applyAlignment="1">
      <alignment horizontal="center"/>
    </xf>
    <xf numFmtId="0" fontId="21" fillId="0" borderId="48" xfId="0" applyFont="1" applyBorder="1"/>
    <xf numFmtId="0" fontId="20" fillId="0" borderId="0" xfId="0" applyFont="1"/>
    <xf numFmtId="171" fontId="20" fillId="0" borderId="0" xfId="0" applyNumberFormat="1" applyFont="1" applyAlignment="1">
      <alignment horizontal="center"/>
    </xf>
    <xf numFmtId="0" fontId="22" fillId="0" borderId="48" xfId="0" applyFont="1" applyBorder="1"/>
    <xf numFmtId="0" fontId="20" fillId="0" borderId="0" xfId="0" applyFont="1" applyAlignment="1">
      <alignment horizontal="center"/>
    </xf>
    <xf numFmtId="0" fontId="23" fillId="0" borderId="0" xfId="0" applyFont="1"/>
    <xf numFmtId="0" fontId="8" fillId="0" borderId="0" xfId="0" applyFont="1" applyAlignment="1">
      <alignment horizontal="right"/>
    </xf>
    <xf numFmtId="172" fontId="8" fillId="0" borderId="0" xfId="0" applyNumberFormat="1" applyFont="1"/>
    <xf numFmtId="0" fontId="8" fillId="12" borderId="0" xfId="0" applyFont="1" applyFill="1"/>
    <xf numFmtId="0" fontId="20" fillId="0" borderId="49" xfId="0" applyFont="1" applyBorder="1"/>
    <xf numFmtId="0" fontId="24" fillId="0" borderId="0" xfId="0" applyFont="1"/>
    <xf numFmtId="172" fontId="24" fillId="0" borderId="0" xfId="0" applyNumberFormat="1" applyFont="1"/>
    <xf numFmtId="0" fontId="24" fillId="12" borderId="0" xfId="0" applyFont="1" applyFill="1"/>
    <xf numFmtId="10" fontId="24" fillId="0" borderId="0" xfId="0" applyNumberFormat="1" applyFont="1"/>
    <xf numFmtId="0" fontId="24" fillId="7" borderId="0" xfId="0" applyFont="1" applyFill="1"/>
    <xf numFmtId="10" fontId="24" fillId="7" borderId="0" xfId="0" applyNumberFormat="1" applyFont="1" applyFill="1"/>
    <xf numFmtId="0" fontId="8" fillId="0" borderId="0" xfId="0" applyFont="1" applyAlignment="1">
      <alignment vertical="center" wrapText="1"/>
    </xf>
    <xf numFmtId="0" fontId="26" fillId="13" borderId="1" xfId="0" applyFont="1" applyFill="1" applyBorder="1" applyAlignment="1">
      <alignment horizontal="right" vertical="center" wrapText="1"/>
    </xf>
    <xf numFmtId="0" fontId="27" fillId="13" borderId="50" xfId="0" applyFont="1" applyFill="1" applyBorder="1" applyAlignment="1">
      <alignment horizontal="center" vertical="center" wrapText="1"/>
    </xf>
    <xf numFmtId="0" fontId="27" fillId="14" borderId="50" xfId="0" applyFont="1" applyFill="1" applyBorder="1" applyAlignment="1">
      <alignment horizontal="center" vertical="center" wrapText="1"/>
    </xf>
    <xf numFmtId="0" fontId="27" fillId="7" borderId="50" xfId="0" applyFont="1" applyFill="1" applyBorder="1" applyAlignment="1">
      <alignment horizontal="center" vertical="center" wrapText="1"/>
    </xf>
    <xf numFmtId="172" fontId="8" fillId="0" borderId="0" xfId="0" applyNumberFormat="1" applyFont="1" applyAlignment="1">
      <alignment vertical="center" wrapText="1"/>
    </xf>
    <xf numFmtId="0" fontId="8" fillId="12" borderId="0" xfId="0" applyFont="1" applyFill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0" fontId="26" fillId="13" borderId="1" xfId="0" applyFont="1" applyFill="1" applyBorder="1" applyAlignment="1">
      <alignment horizontal="center" vertical="center"/>
    </xf>
    <xf numFmtId="0" fontId="27" fillId="7" borderId="51" xfId="0" applyFont="1" applyFill="1" applyBorder="1" applyAlignment="1">
      <alignment horizontal="center" vertical="center" wrapText="1"/>
    </xf>
    <xf numFmtId="0" fontId="27" fillId="15" borderId="5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0" fillId="13" borderId="5" xfId="0" applyFont="1" applyFill="1" applyBorder="1"/>
    <xf numFmtId="0" fontId="20" fillId="7" borderId="5" xfId="0" applyFont="1" applyFill="1" applyBorder="1" applyAlignment="1">
      <alignment horizontal="center" vertical="center"/>
    </xf>
    <xf numFmtId="0" fontId="27" fillId="16" borderId="50" xfId="0" applyFont="1" applyFill="1" applyBorder="1" applyAlignment="1">
      <alignment horizontal="center" vertical="center" wrapText="1"/>
    </xf>
    <xf numFmtId="0" fontId="28" fillId="17" borderId="5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9" fillId="18" borderId="5" xfId="0" applyFont="1" applyFill="1" applyBorder="1" applyAlignment="1">
      <alignment horizontal="right"/>
    </xf>
    <xf numFmtId="0" fontId="29" fillId="18" borderId="50" xfId="0" applyFont="1" applyFill="1" applyBorder="1" applyAlignment="1">
      <alignment horizontal="center"/>
    </xf>
    <xf numFmtId="0" fontId="30" fillId="18" borderId="5" xfId="0" applyFont="1" applyFill="1" applyBorder="1" applyAlignment="1">
      <alignment horizontal="right"/>
    </xf>
    <xf numFmtId="0" fontId="30" fillId="18" borderId="50" xfId="0" applyFont="1" applyFill="1" applyBorder="1" applyAlignment="1">
      <alignment horizontal="center"/>
    </xf>
    <xf numFmtId="173" fontId="29" fillId="19" borderId="5" xfId="0" applyNumberFormat="1" applyFont="1" applyFill="1" applyBorder="1" applyAlignment="1">
      <alignment horizontal="right"/>
    </xf>
    <xf numFmtId="0" fontId="29" fillId="19" borderId="50" xfId="0" applyFont="1" applyFill="1" applyBorder="1" applyAlignment="1">
      <alignment horizontal="center"/>
    </xf>
    <xf numFmtId="0" fontId="29" fillId="18" borderId="5" xfId="0" applyFont="1" applyFill="1" applyBorder="1"/>
    <xf numFmtId="0" fontId="29" fillId="18" borderId="50" xfId="0" applyFont="1" applyFill="1" applyBorder="1"/>
    <xf numFmtId="173" fontId="30" fillId="19" borderId="5" xfId="0" applyNumberFormat="1" applyFont="1" applyFill="1" applyBorder="1" applyAlignment="1">
      <alignment horizontal="right"/>
    </xf>
    <xf numFmtId="174" fontId="29" fillId="19" borderId="5" xfId="0" applyNumberFormat="1" applyFont="1" applyFill="1" applyBorder="1" applyAlignment="1">
      <alignment horizontal="right"/>
    </xf>
    <xf numFmtId="172" fontId="31" fillId="0" borderId="0" xfId="0" applyNumberFormat="1" applyFont="1"/>
    <xf numFmtId="0" fontId="18" fillId="0" borderId="0" xfId="0" applyFont="1"/>
    <xf numFmtId="0" fontId="7" fillId="3" borderId="2" xfId="0" applyFont="1" applyFill="1" applyBorder="1" applyAlignment="1">
      <alignment horizontal="right" vertical="center" wrapText="1"/>
    </xf>
    <xf numFmtId="10" fontId="1" fillId="3" borderId="53" xfId="0" applyNumberFormat="1" applyFont="1" applyFill="1" applyBorder="1" applyAlignment="1">
      <alignment horizontal="center" vertical="center"/>
    </xf>
    <xf numFmtId="10" fontId="1" fillId="3" borderId="54" xfId="0" applyNumberFormat="1" applyFont="1" applyFill="1" applyBorder="1" applyAlignment="1">
      <alignment horizontal="center" vertical="center"/>
    </xf>
    <xf numFmtId="10" fontId="1" fillId="3" borderId="55" xfId="0" applyNumberFormat="1" applyFont="1" applyFill="1" applyBorder="1" applyAlignment="1">
      <alignment horizontal="center" vertical="center"/>
    </xf>
    <xf numFmtId="172" fontId="32" fillId="0" borderId="0" xfId="0" applyNumberFormat="1" applyFont="1" applyAlignment="1">
      <alignment horizontal="center" wrapText="1"/>
    </xf>
    <xf numFmtId="0" fontId="18" fillId="12" borderId="0" xfId="0" applyFont="1" applyFill="1"/>
    <xf numFmtId="10" fontId="1" fillId="16" borderId="53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1" fillId="16" borderId="54" xfId="0" applyNumberFormat="1" applyFont="1" applyFill="1" applyBorder="1" applyAlignment="1">
      <alignment horizontal="center" vertical="center"/>
    </xf>
    <xf numFmtId="10" fontId="1" fillId="16" borderId="55" xfId="0" applyNumberFormat="1" applyFont="1" applyFill="1" applyBorder="1" applyAlignment="1">
      <alignment horizontal="center" vertical="center"/>
    </xf>
    <xf numFmtId="10" fontId="33" fillId="3" borderId="53" xfId="0" applyNumberFormat="1" applyFont="1" applyFill="1" applyBorder="1" applyAlignment="1">
      <alignment horizontal="center"/>
    </xf>
    <xf numFmtId="10" fontId="33" fillId="3" borderId="56" xfId="0" applyNumberFormat="1" applyFont="1" applyFill="1" applyBorder="1" applyAlignment="1">
      <alignment horizontal="center"/>
    </xf>
    <xf numFmtId="172" fontId="18" fillId="0" borderId="0" xfId="0" applyNumberFormat="1" applyFont="1"/>
    <xf numFmtId="172" fontId="34" fillId="0" borderId="0" xfId="0" applyNumberFormat="1" applyFont="1"/>
    <xf numFmtId="0" fontId="18" fillId="0" borderId="0" xfId="0" applyFont="1" applyAlignment="1">
      <alignment horizontal="right" wrapText="1"/>
    </xf>
    <xf numFmtId="0" fontId="35" fillId="0" borderId="0" xfId="0" applyFont="1"/>
    <xf numFmtId="0" fontId="18" fillId="0" borderId="0" xfId="0" applyFont="1" applyAlignment="1">
      <alignment horizontal="right"/>
    </xf>
    <xf numFmtId="4" fontId="33" fillId="7" borderId="4" xfId="0" applyNumberFormat="1" applyFont="1" applyFill="1" applyBorder="1" applyAlignment="1">
      <alignment horizontal="center"/>
    </xf>
    <xf numFmtId="4" fontId="20" fillId="0" borderId="0" xfId="0" applyNumberFormat="1" applyFont="1"/>
    <xf numFmtId="4" fontId="20" fillId="12" borderId="0" xfId="0" applyNumberFormat="1" applyFont="1" applyFill="1"/>
    <xf numFmtId="4" fontId="35" fillId="0" borderId="0" xfId="0" applyNumberFormat="1" applyFont="1"/>
    <xf numFmtId="10" fontId="35" fillId="0" borderId="0" xfId="0" applyNumberFormat="1" applyFont="1"/>
    <xf numFmtId="4" fontId="1" fillId="7" borderId="1" xfId="0" applyNumberFormat="1" applyFont="1" applyFill="1" applyBorder="1" applyAlignment="1">
      <alignment horizontal="center"/>
    </xf>
    <xf numFmtId="4" fontId="18" fillId="0" borderId="0" xfId="0" applyNumberFormat="1" applyFont="1"/>
    <xf numFmtId="4" fontId="18" fillId="12" borderId="0" xfId="0" applyNumberFormat="1" applyFont="1" applyFill="1"/>
    <xf numFmtId="4" fontId="23" fillId="7" borderId="5" xfId="0" applyNumberFormat="1" applyFont="1" applyFill="1" applyBorder="1" applyAlignment="1">
      <alignment horizontal="right"/>
    </xf>
    <xf numFmtId="4" fontId="20" fillId="7" borderId="50" xfId="0" applyNumberFormat="1" applyFont="1" applyFill="1" applyBorder="1" applyAlignment="1">
      <alignment horizontal="right"/>
    </xf>
    <xf numFmtId="4" fontId="8" fillId="7" borderId="1" xfId="0" applyNumberFormat="1" applyFont="1" applyFill="1" applyBorder="1"/>
    <xf numFmtId="4" fontId="35" fillId="7" borderId="50" xfId="0" applyNumberFormat="1" applyFont="1" applyFill="1" applyBorder="1" applyAlignment="1">
      <alignment horizontal="right"/>
    </xf>
    <xf numFmtId="4" fontId="8" fillId="12" borderId="0" xfId="0" applyNumberFormat="1" applyFont="1" applyFill="1"/>
    <xf numFmtId="4" fontId="14" fillId="7" borderId="1" xfId="0" applyNumberFormat="1" applyFont="1" applyFill="1" applyBorder="1" applyAlignment="1">
      <alignment horizontal="right"/>
    </xf>
    <xf numFmtId="4" fontId="18" fillId="7" borderId="1" xfId="0" applyNumberFormat="1" applyFont="1" applyFill="1" applyBorder="1"/>
    <xf numFmtId="4" fontId="1" fillId="7" borderId="1" xfId="0" applyNumberFormat="1" applyFont="1" applyFill="1" applyBorder="1"/>
    <xf numFmtId="4" fontId="20" fillId="7" borderId="50" xfId="0" applyNumberFormat="1" applyFont="1" applyFill="1" applyBorder="1"/>
    <xf numFmtId="4" fontId="20" fillId="0" borderId="49" xfId="0" applyNumberFormat="1" applyFont="1" applyBorder="1"/>
    <xf numFmtId="4" fontId="35" fillId="0" borderId="49" xfId="0" applyNumberFormat="1" applyFont="1" applyBorder="1"/>
    <xf numFmtId="4" fontId="8" fillId="0" borderId="0" xfId="0" applyNumberFormat="1" applyFont="1" applyAlignment="1">
      <alignment horizontal="right"/>
    </xf>
    <xf numFmtId="4" fontId="33" fillId="3" borderId="50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23" fillId="20" borderId="5" xfId="0" applyNumberFormat="1" applyFont="1" applyFill="1" applyBorder="1" applyAlignment="1">
      <alignment horizontal="right"/>
    </xf>
    <xf numFmtId="4" fontId="20" fillId="20" borderId="50" xfId="0" applyNumberFormat="1" applyFont="1" applyFill="1" applyBorder="1" applyAlignment="1">
      <alignment horizontal="right"/>
    </xf>
    <xf numFmtId="4" fontId="8" fillId="20" borderId="1" xfId="0" applyNumberFormat="1" applyFont="1" applyFill="1" applyBorder="1"/>
    <xf numFmtId="4" fontId="35" fillId="3" borderId="49" xfId="0" applyNumberFormat="1" applyFont="1" applyFill="1" applyBorder="1" applyAlignment="1">
      <alignment horizontal="right"/>
    </xf>
    <xf numFmtId="4" fontId="36" fillId="20" borderId="57" xfId="0" applyNumberFormat="1" applyFont="1" applyFill="1" applyBorder="1" applyAlignment="1">
      <alignment horizontal="right"/>
    </xf>
    <xf numFmtId="4" fontId="33" fillId="21" borderId="0" xfId="0" applyNumberFormat="1" applyFont="1" applyFill="1"/>
    <xf numFmtId="4" fontId="14" fillId="20" borderId="1" xfId="0" applyNumberFormat="1" applyFont="1" applyFill="1" applyBorder="1" applyAlignment="1">
      <alignment horizontal="right"/>
    </xf>
    <xf numFmtId="4" fontId="18" fillId="3" borderId="2" xfId="0" applyNumberFormat="1" applyFont="1" applyFill="1" applyBorder="1"/>
    <xf numFmtId="4" fontId="37" fillId="20" borderId="57" xfId="0" applyNumberFormat="1" applyFont="1" applyFill="1" applyBorder="1"/>
    <xf numFmtId="4" fontId="36" fillId="0" borderId="57" xfId="0" applyNumberFormat="1" applyFont="1" applyBorder="1" applyAlignment="1">
      <alignment horizontal="right"/>
    </xf>
    <xf numFmtId="4" fontId="35" fillId="3" borderId="50" xfId="0" applyNumberFormat="1" applyFont="1" applyFill="1" applyBorder="1" applyAlignment="1">
      <alignment horizontal="right"/>
    </xf>
    <xf numFmtId="4" fontId="18" fillId="3" borderId="1" xfId="0" applyNumberFormat="1" applyFont="1" applyFill="1" applyBorder="1"/>
    <xf numFmtId="4" fontId="14" fillId="21" borderId="1" xfId="0" applyNumberFormat="1" applyFont="1" applyFill="1" applyBorder="1" applyAlignment="1">
      <alignment horizontal="right"/>
    </xf>
    <xf numFmtId="4" fontId="8" fillId="21" borderId="1" xfId="0" applyNumberFormat="1" applyFont="1" applyFill="1" applyBorder="1"/>
    <xf numFmtId="4" fontId="1" fillId="3" borderId="1" xfId="0" applyNumberFormat="1" applyFont="1" applyFill="1" applyBorder="1"/>
    <xf numFmtId="4" fontId="1" fillId="12" borderId="0" xfId="0" applyNumberFormat="1" applyFont="1" applyFill="1"/>
    <xf numFmtId="10" fontId="36" fillId="20" borderId="0" xfId="0" applyNumberFormat="1" applyFont="1" applyFill="1" applyAlignment="1">
      <alignment horizontal="right"/>
    </xf>
    <xf numFmtId="4" fontId="20" fillId="20" borderId="50" xfId="0" applyNumberFormat="1" applyFont="1" applyFill="1" applyBorder="1"/>
    <xf numFmtId="4" fontId="36" fillId="20" borderId="58" xfId="0" applyNumberFormat="1" applyFont="1" applyFill="1" applyBorder="1" applyAlignment="1">
      <alignment horizontal="right"/>
    </xf>
    <xf numFmtId="10" fontId="33" fillId="21" borderId="0" xfId="0" applyNumberFormat="1" applyFont="1" applyFill="1"/>
    <xf numFmtId="4" fontId="37" fillId="20" borderId="58" xfId="0" applyNumberFormat="1" applyFont="1" applyFill="1" applyBorder="1"/>
    <xf numFmtId="4" fontId="36" fillId="0" borderId="58" xfId="0" applyNumberFormat="1" applyFont="1" applyBorder="1" applyAlignment="1">
      <alignment horizontal="right"/>
    </xf>
    <xf numFmtId="4" fontId="36" fillId="0" borderId="0" xfId="0" applyNumberFormat="1" applyFont="1"/>
    <xf numFmtId="4" fontId="38" fillId="0" borderId="0" xfId="0" applyNumberFormat="1" applyFont="1"/>
    <xf numFmtId="4" fontId="33" fillId="20" borderId="0" xfId="0" applyNumberFormat="1" applyFont="1" applyFill="1"/>
    <xf numFmtId="10" fontId="33" fillId="20" borderId="0" xfId="0" applyNumberFormat="1" applyFont="1" applyFill="1"/>
    <xf numFmtId="2" fontId="34" fillId="0" borderId="0" xfId="0" applyNumberFormat="1" applyFont="1"/>
    <xf numFmtId="0" fontId="20" fillId="12" borderId="0" xfId="0" applyFont="1" applyFill="1"/>
    <xf numFmtId="0" fontId="20" fillId="0" borderId="0" xfId="0" applyFont="1" applyAlignment="1">
      <alignment vertical="center"/>
    </xf>
    <xf numFmtId="0" fontId="39" fillId="13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175" fontId="42" fillId="0" borderId="1" xfId="0" applyNumberFormat="1" applyFont="1" applyBorder="1" applyAlignment="1">
      <alignment horizontal="center" vertical="center" wrapText="1"/>
    </xf>
    <xf numFmtId="176" fontId="42" fillId="0" borderId="1" xfId="0" applyNumberFormat="1" applyFont="1" applyBorder="1" applyAlignment="1">
      <alignment horizontal="center" vertical="center" wrapText="1"/>
    </xf>
    <xf numFmtId="166" fontId="42" fillId="0" borderId="1" xfId="0" applyNumberFormat="1" applyFont="1" applyBorder="1" applyAlignment="1">
      <alignment horizontal="center" vertical="center" wrapText="1"/>
    </xf>
    <xf numFmtId="166" fontId="42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7" fillId="8" borderId="1" xfId="0" applyFont="1" applyFill="1" applyBorder="1" applyAlignment="1">
      <alignment horizontal="right" vertical="center"/>
    </xf>
    <xf numFmtId="0" fontId="27" fillId="16" borderId="1" xfId="0" applyFont="1" applyFill="1" applyBorder="1" applyAlignment="1">
      <alignment horizontal="right" vertical="center"/>
    </xf>
    <xf numFmtId="0" fontId="27" fillId="0" borderId="1" xfId="0" applyFont="1" applyBorder="1" applyAlignment="1">
      <alignment horizontal="right" vertical="center"/>
    </xf>
    <xf numFmtId="0" fontId="33" fillId="2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wrapText="1"/>
    </xf>
    <xf numFmtId="166" fontId="39" fillId="13" borderId="1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/>
    <xf numFmtId="0" fontId="8" fillId="0" borderId="0" xfId="0" applyFont="1" applyAlignment="1">
      <alignment horizontal="center"/>
    </xf>
    <xf numFmtId="0" fontId="43" fillId="8" borderId="1" xfId="0" applyFont="1" applyFill="1" applyBorder="1" applyAlignment="1">
      <alignment horizontal="right" vertical="center"/>
    </xf>
    <xf numFmtId="0" fontId="44" fillId="0" borderId="0" xfId="0" applyFont="1"/>
    <xf numFmtId="0" fontId="45" fillId="18" borderId="1" xfId="0" applyFont="1" applyFill="1" applyBorder="1" applyAlignment="1">
      <alignment horizontal="center" vertical="center" wrapText="1"/>
    </xf>
    <xf numFmtId="0" fontId="46" fillId="18" borderId="1" xfId="0" applyFont="1" applyFill="1" applyBorder="1" applyAlignment="1">
      <alignment horizontal="center"/>
    </xf>
    <xf numFmtId="0" fontId="46" fillId="18" borderId="1" xfId="0" applyFont="1" applyFill="1" applyBorder="1" applyAlignment="1">
      <alignment horizontal="left"/>
    </xf>
    <xf numFmtId="4" fontId="46" fillId="18" borderId="1" xfId="0" applyNumberFormat="1" applyFont="1" applyFill="1" applyBorder="1" applyAlignment="1">
      <alignment horizontal="center"/>
    </xf>
    <xf numFmtId="0" fontId="8" fillId="0" borderId="1" xfId="0" applyFont="1" applyBorder="1"/>
    <xf numFmtId="4" fontId="46" fillId="18" borderId="1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10" fontId="4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10" fillId="4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7" fillId="3" borderId="2" xfId="0" applyFont="1" applyFill="1" applyBorder="1" applyAlignment="1">
      <alignment horizontal="center"/>
    </xf>
    <xf numFmtId="0" fontId="9" fillId="0" borderId="7" xfId="0" applyFont="1" applyBorder="1"/>
    <xf numFmtId="167" fontId="14" fillId="5" borderId="0" xfId="0" applyNumberFormat="1" applyFont="1" applyFill="1" applyAlignment="1">
      <alignment vertical="center" wrapText="1"/>
    </xf>
    <xf numFmtId="0" fontId="9" fillId="0" borderId="4" xfId="0" applyFont="1" applyBorder="1"/>
    <xf numFmtId="0" fontId="10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4" fillId="3" borderId="0" xfId="0" applyFont="1" applyFill="1" applyAlignment="1">
      <alignment horizontal="center" vertical="center"/>
    </xf>
    <xf numFmtId="0" fontId="8" fillId="2" borderId="0" xfId="0" applyFont="1" applyFill="1"/>
    <xf numFmtId="0" fontId="1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center"/>
    </xf>
    <xf numFmtId="0" fontId="19" fillId="3" borderId="0" xfId="0" applyFont="1" applyFill="1"/>
    <xf numFmtId="0" fontId="7" fillId="9" borderId="29" xfId="0" applyFont="1" applyFill="1" applyBorder="1" applyAlignment="1">
      <alignment horizontal="center"/>
    </xf>
    <xf numFmtId="0" fontId="9" fillId="0" borderId="31" xfId="0" applyFont="1" applyBorder="1"/>
    <xf numFmtId="0" fontId="9" fillId="0" borderId="30" xfId="0" applyFont="1" applyBorder="1"/>
    <xf numFmtId="0" fontId="7" fillId="9" borderId="33" xfId="0" applyFont="1" applyFill="1" applyBorder="1" applyAlignment="1">
      <alignment horizontal="center"/>
    </xf>
    <xf numFmtId="0" fontId="9" fillId="0" borderId="35" xfId="0" applyFont="1" applyBorder="1"/>
    <xf numFmtId="0" fontId="9" fillId="0" borderId="34" xfId="0" applyFont="1" applyBorder="1"/>
    <xf numFmtId="0" fontId="7" fillId="3" borderId="29" xfId="0" applyFont="1" applyFill="1" applyBorder="1" applyAlignment="1">
      <alignment horizontal="center"/>
    </xf>
    <xf numFmtId="14" fontId="7" fillId="3" borderId="33" xfId="0" applyNumberFormat="1" applyFont="1" applyFill="1" applyBorder="1" applyAlignment="1">
      <alignment horizontal="center"/>
    </xf>
    <xf numFmtId="3" fontId="29" fillId="19" borderId="51" xfId="0" applyNumberFormat="1" applyFont="1" applyFill="1" applyBorder="1" applyAlignment="1">
      <alignment horizontal="center" vertical="center"/>
    </xf>
    <xf numFmtId="0" fontId="9" fillId="0" borderId="51" xfId="0" applyFont="1" applyBorder="1"/>
    <xf numFmtId="0" fontId="9" fillId="0" borderId="50" xfId="0" applyFont="1" applyBorder="1"/>
    <xf numFmtId="0" fontId="29" fillId="19" borderId="51" xfId="0" applyFont="1" applyFill="1" applyBorder="1" applyAlignment="1">
      <alignment horizontal="center" vertical="center"/>
    </xf>
    <xf numFmtId="0" fontId="29" fillId="19" borderId="52" xfId="0" applyFont="1" applyFill="1" applyBorder="1" applyAlignment="1">
      <alignment horizontal="center" vertical="center"/>
    </xf>
    <xf numFmtId="0" fontId="9" fillId="0" borderId="52" xfId="0" applyFont="1" applyBorder="1"/>
    <xf numFmtId="0" fontId="9" fillId="0" borderId="5" xfId="0" applyFont="1" applyBorder="1"/>
    <xf numFmtId="0" fontId="25" fillId="3" borderId="2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9" fillId="0" borderId="49" xfId="0" applyFont="1" applyBorder="1"/>
    <xf numFmtId="172" fontId="8" fillId="0" borderId="0" xfId="0" applyNumberFormat="1" applyFont="1" applyAlignment="1">
      <alignment horizontal="center"/>
    </xf>
    <xf numFmtId="4" fontId="33" fillId="7" borderId="2" xfId="0" applyNumberFormat="1" applyFont="1" applyFill="1" applyBorder="1" applyAlignment="1">
      <alignment horizontal="center"/>
    </xf>
    <xf numFmtId="4" fontId="1" fillId="7" borderId="2" xfId="0" applyNumberFormat="1" applyFont="1" applyFill="1" applyBorder="1" applyAlignment="1">
      <alignment horizontal="center"/>
    </xf>
    <xf numFmtId="4" fontId="1" fillId="20" borderId="2" xfId="0" applyNumberFormat="1" applyFont="1" applyFill="1" applyBorder="1" applyAlignment="1">
      <alignment horizontal="center"/>
    </xf>
    <xf numFmtId="4" fontId="1" fillId="21" borderId="2" xfId="0" applyNumberFormat="1" applyFont="1" applyFill="1" applyBorder="1" applyAlignment="1">
      <alignment horizontal="center"/>
    </xf>
    <xf numFmtId="4" fontId="33" fillId="20" borderId="8" xfId="0" applyNumberFormat="1" applyFont="1" applyFill="1" applyBorder="1" applyAlignment="1">
      <alignment horizontal="center"/>
    </xf>
    <xf numFmtId="0" fontId="39" fillId="13" borderId="6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5" fillId="23" borderId="59" xfId="0" applyFont="1" applyFill="1" applyBorder="1" applyAlignment="1">
      <alignment horizontal="center" vertical="center" wrapText="1"/>
    </xf>
    <xf numFmtId="0" fontId="9" fillId="0" borderId="60" xfId="0" applyFont="1" applyBorder="1"/>
    <xf numFmtId="0" fontId="9" fillId="0" borderId="61" xfId="0" applyFont="1" applyBorder="1"/>
    <xf numFmtId="0" fontId="9" fillId="0" borderId="8" xfId="0" applyFont="1" applyBorder="1"/>
    <xf numFmtId="0" fontId="14" fillId="3" borderId="0" xfId="0" applyFont="1" applyFill="1" applyAlignment="1">
      <alignment horizontal="center"/>
    </xf>
    <xf numFmtId="0" fontId="45" fillId="18" borderId="2" xfId="0" applyFont="1" applyFill="1" applyBorder="1" applyAlignment="1">
      <alignment horizontal="center"/>
    </xf>
    <xf numFmtId="4" fontId="46" fillId="18" borderId="6" xfId="0" applyNumberFormat="1" applyFont="1" applyFill="1" applyBorder="1" applyAlignment="1">
      <alignment horizontal="center" vertical="center"/>
    </xf>
    <xf numFmtId="0" fontId="47" fillId="18" borderId="2" xfId="0" applyFont="1" applyFill="1" applyBorder="1"/>
    <xf numFmtId="0" fontId="48" fillId="18" borderId="2" xfId="0" applyFont="1" applyFill="1" applyBorder="1" applyAlignment="1">
      <alignment wrapText="1"/>
    </xf>
    <xf numFmtId="0" fontId="49" fillId="0" borderId="2" xfId="0" applyFont="1" applyBorder="1" applyAlignment="1">
      <alignment vertical="center" wrapText="1"/>
    </xf>
    <xf numFmtId="0" fontId="14" fillId="3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 vertical="center" wrapText="1"/>
    </xf>
    <xf numFmtId="164" fontId="0" fillId="24" borderId="0" xfId="0" applyNumberFormat="1" applyFill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/" TargetMode="External"/><Relationship Id="rId2" Type="http://schemas.openxmlformats.org/officeDocument/2006/relationships/hyperlink" Target="https://mail.google.com/mail/u/0/" TargetMode="External"/><Relationship Id="rId1" Type="http://schemas.openxmlformats.org/officeDocument/2006/relationships/hyperlink" Target="https://mail.google.com/mail/u/0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mail.google.com/mail/u/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workbookViewId="0"/>
  </sheetViews>
  <sheetFormatPr defaultColWidth="14.42578125" defaultRowHeight="15" customHeight="1"/>
  <cols>
    <col min="1" max="1" width="4.140625" customWidth="1"/>
    <col min="2" max="2" width="24" customWidth="1"/>
    <col min="3" max="3" width="40.28515625" customWidth="1"/>
    <col min="4" max="4" width="24.5703125" customWidth="1"/>
    <col min="5" max="6" width="21" customWidth="1"/>
    <col min="7" max="7" width="14.28515625" customWidth="1"/>
    <col min="8" max="8" width="14.140625" customWidth="1"/>
    <col min="9" max="9" width="21.140625" customWidth="1"/>
    <col min="10" max="10" width="17" customWidth="1"/>
    <col min="11" max="11" width="13.7109375" customWidth="1"/>
    <col min="12" max="26" width="8.7109375" customWidth="1"/>
  </cols>
  <sheetData>
    <row r="1" spans="2:11" ht="18.75">
      <c r="C1" s="1" t="s">
        <v>0</v>
      </c>
      <c r="G1" s="2"/>
      <c r="H1" s="3"/>
    </row>
    <row r="2" spans="2:11">
      <c r="G2" s="2"/>
      <c r="H2" s="3"/>
    </row>
    <row r="3" spans="2:11" ht="15.7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6" t="s">
        <v>6</v>
      </c>
      <c r="H3" s="7" t="s">
        <v>7</v>
      </c>
      <c r="I3" s="5" t="s">
        <v>8</v>
      </c>
      <c r="J3" s="295"/>
      <c r="K3" s="296"/>
    </row>
    <row r="4" spans="2:11">
      <c r="B4" s="8" t="s">
        <v>9</v>
      </c>
      <c r="C4" s="9"/>
      <c r="D4" s="10" t="s">
        <v>10</v>
      </c>
      <c r="E4" s="9">
        <v>3372360</v>
      </c>
      <c r="F4" s="9">
        <f t="shared" ref="F4:F19" si="0">E4/48</f>
        <v>70257.5</v>
      </c>
      <c r="G4" s="11"/>
      <c r="H4" s="12"/>
      <c r="I4" s="10" t="s">
        <v>11</v>
      </c>
      <c r="J4" s="13"/>
    </row>
    <row r="5" spans="2:11">
      <c r="B5" s="8" t="s">
        <v>12</v>
      </c>
      <c r="C5" s="14" t="s">
        <v>13</v>
      </c>
      <c r="D5" s="15"/>
      <c r="E5" s="9">
        <v>-680520</v>
      </c>
      <c r="F5" s="9">
        <f t="shared" si="0"/>
        <v>-14177.5</v>
      </c>
      <c r="G5" s="16"/>
      <c r="H5" s="16">
        <f>E5/E4</f>
        <v>-0.20179340283955449</v>
      </c>
      <c r="I5" s="15" t="s">
        <v>14</v>
      </c>
      <c r="J5" s="13"/>
    </row>
    <row r="6" spans="2:11">
      <c r="B6" s="8" t="s">
        <v>15</v>
      </c>
      <c r="C6" s="14" t="s">
        <v>13</v>
      </c>
      <c r="D6" s="15"/>
      <c r="E6" s="9">
        <v>-11016</v>
      </c>
      <c r="F6" s="9">
        <f t="shared" si="0"/>
        <v>-229.5</v>
      </c>
      <c r="G6" s="16"/>
      <c r="H6" s="16">
        <f>E6/E4</f>
        <v>-3.2665551720456889E-3</v>
      </c>
      <c r="I6" s="15" t="s">
        <v>16</v>
      </c>
      <c r="J6" s="13"/>
    </row>
    <row r="7" spans="2:11">
      <c r="B7" s="8" t="s">
        <v>17</v>
      </c>
      <c r="C7" s="9" t="s">
        <v>18</v>
      </c>
      <c r="D7" s="10"/>
      <c r="E7" s="9">
        <v>27360</v>
      </c>
      <c r="F7" s="9">
        <f t="shared" si="0"/>
        <v>570</v>
      </c>
      <c r="G7" s="16">
        <f>E7/E4</f>
        <v>8.1130128456036715E-3</v>
      </c>
      <c r="H7" s="16"/>
      <c r="I7" s="15" t="s">
        <v>19</v>
      </c>
      <c r="J7" s="13"/>
    </row>
    <row r="8" spans="2:11">
      <c r="B8" s="8" t="s">
        <v>20</v>
      </c>
      <c r="C8" s="9" t="s">
        <v>18</v>
      </c>
      <c r="D8" s="10"/>
      <c r="E8" s="9">
        <v>96480</v>
      </c>
      <c r="F8" s="9">
        <f t="shared" si="0"/>
        <v>2010</v>
      </c>
      <c r="G8" s="16">
        <f>E8/E4</f>
        <v>2.8609045297655053E-2</v>
      </c>
      <c r="H8" s="16"/>
      <c r="I8" s="17" t="s">
        <v>21</v>
      </c>
      <c r="J8" s="13"/>
    </row>
    <row r="9" spans="2:11">
      <c r="B9" s="8"/>
      <c r="C9" s="9"/>
      <c r="D9" s="10"/>
      <c r="E9" s="9"/>
      <c r="F9" s="9">
        <f t="shared" si="0"/>
        <v>0</v>
      </c>
      <c r="G9" s="16"/>
      <c r="H9" s="16"/>
      <c r="I9" s="10"/>
      <c r="J9" s="13"/>
    </row>
    <row r="10" spans="2:11">
      <c r="B10" s="8"/>
      <c r="C10" s="9"/>
      <c r="D10" s="15"/>
      <c r="E10" s="9"/>
      <c r="F10" s="9">
        <f t="shared" si="0"/>
        <v>0</v>
      </c>
      <c r="G10" s="16"/>
      <c r="H10" s="16"/>
      <c r="I10" s="15"/>
      <c r="J10" s="13"/>
    </row>
    <row r="11" spans="2:11">
      <c r="B11" s="8"/>
      <c r="C11" s="9"/>
      <c r="D11" s="15"/>
      <c r="E11" s="9"/>
      <c r="F11" s="9">
        <f t="shared" si="0"/>
        <v>0</v>
      </c>
      <c r="G11" s="16"/>
      <c r="H11" s="16"/>
      <c r="I11" s="15"/>
      <c r="J11" s="13"/>
    </row>
    <row r="12" spans="2:11">
      <c r="B12" s="8"/>
      <c r="C12" s="9"/>
      <c r="D12" s="15"/>
      <c r="E12" s="9"/>
      <c r="F12" s="9">
        <f t="shared" si="0"/>
        <v>0</v>
      </c>
      <c r="G12" s="16"/>
      <c r="H12" s="16"/>
      <c r="I12" s="15"/>
      <c r="J12" s="13"/>
      <c r="K12" s="18"/>
    </row>
    <row r="13" spans="2:11">
      <c r="B13" s="8"/>
      <c r="C13" s="9"/>
      <c r="D13" s="15"/>
      <c r="E13" s="9"/>
      <c r="F13" s="9">
        <f t="shared" si="0"/>
        <v>0</v>
      </c>
      <c r="G13" s="16"/>
      <c r="H13" s="16"/>
      <c r="I13" s="15"/>
      <c r="J13" s="13"/>
      <c r="K13" s="18"/>
    </row>
    <row r="14" spans="2:11">
      <c r="B14" s="8"/>
      <c r="C14" s="9"/>
      <c r="D14" s="15"/>
      <c r="E14" s="9"/>
      <c r="F14" s="9">
        <f t="shared" si="0"/>
        <v>0</v>
      </c>
      <c r="G14" s="16"/>
      <c r="H14" s="16"/>
      <c r="I14" s="15"/>
      <c r="J14" s="13"/>
      <c r="K14" s="18"/>
    </row>
    <row r="15" spans="2:11">
      <c r="B15" s="8"/>
      <c r="C15" s="9"/>
      <c r="D15" s="15"/>
      <c r="E15" s="9"/>
      <c r="F15" s="9">
        <f t="shared" si="0"/>
        <v>0</v>
      </c>
      <c r="G15" s="16"/>
      <c r="H15" s="16"/>
      <c r="I15" s="15"/>
      <c r="J15" s="13"/>
      <c r="K15" s="18"/>
    </row>
    <row r="16" spans="2:11">
      <c r="B16" s="8"/>
      <c r="C16" s="9"/>
      <c r="D16" s="15"/>
      <c r="E16" s="9"/>
      <c r="F16" s="9">
        <f t="shared" si="0"/>
        <v>0</v>
      </c>
      <c r="G16" s="16"/>
      <c r="H16" s="16"/>
      <c r="I16" s="15"/>
      <c r="J16" s="13"/>
      <c r="K16" s="18"/>
    </row>
    <row r="17" spans="2:11">
      <c r="B17" s="8"/>
      <c r="C17" s="9"/>
      <c r="D17" s="15"/>
      <c r="E17" s="9"/>
      <c r="F17" s="9">
        <f t="shared" si="0"/>
        <v>0</v>
      </c>
      <c r="G17" s="16"/>
      <c r="H17" s="16"/>
      <c r="I17" s="15"/>
      <c r="J17" s="13"/>
      <c r="K17" s="18"/>
    </row>
    <row r="18" spans="2:11">
      <c r="B18" s="8"/>
      <c r="C18" s="9"/>
      <c r="D18" s="15"/>
      <c r="E18" s="9"/>
      <c r="F18" s="9">
        <f t="shared" si="0"/>
        <v>0</v>
      </c>
      <c r="G18" s="16"/>
      <c r="H18" s="16"/>
      <c r="I18" s="15"/>
      <c r="J18" s="13"/>
      <c r="K18" s="18"/>
    </row>
    <row r="19" spans="2:11">
      <c r="B19" s="19"/>
      <c r="C19" s="14"/>
      <c r="D19" s="15"/>
      <c r="E19" s="9"/>
      <c r="F19" s="9">
        <f t="shared" si="0"/>
        <v>0</v>
      </c>
      <c r="G19" s="16"/>
      <c r="H19" s="16"/>
      <c r="I19" s="15"/>
      <c r="J19" s="13"/>
      <c r="K19" s="18"/>
    </row>
    <row r="20" spans="2:11">
      <c r="B20" s="20" t="s">
        <v>22</v>
      </c>
      <c r="C20" s="21"/>
      <c r="D20" s="22"/>
      <c r="E20" s="21">
        <f t="shared" ref="E20:H20" si="1">SUM(E4:E19)</f>
        <v>2804664</v>
      </c>
      <c r="F20" s="21">
        <f t="shared" si="1"/>
        <v>58430.5</v>
      </c>
      <c r="G20" s="23">
        <f t="shared" si="1"/>
        <v>3.6722058143258726E-2</v>
      </c>
      <c r="H20" s="23">
        <f t="shared" si="1"/>
        <v>-0.20505995801160018</v>
      </c>
      <c r="I20" s="22"/>
      <c r="J20" s="13"/>
    </row>
    <row r="21" spans="2:11" ht="15.75" customHeight="1">
      <c r="C21" s="13"/>
      <c r="E21" s="13"/>
      <c r="F21" s="13"/>
      <c r="G21" s="24"/>
      <c r="H21" s="25"/>
    </row>
    <row r="22" spans="2:11" ht="15.75" customHeight="1">
      <c r="E22" s="13"/>
      <c r="F22" s="13"/>
      <c r="G22" s="26"/>
      <c r="H22" s="27">
        <v>-0.25</v>
      </c>
    </row>
    <row r="23" spans="2:11" ht="15.75" customHeight="1">
      <c r="E23" s="28"/>
      <c r="F23" s="28"/>
      <c r="G23" s="26"/>
      <c r="H23" s="27">
        <f>H22-H20</f>
        <v>-4.494004198839982E-2</v>
      </c>
      <c r="J23" s="29"/>
    </row>
    <row r="24" spans="2:11" ht="15.75" customHeight="1">
      <c r="G24" s="26"/>
      <c r="H24" s="3"/>
    </row>
    <row r="25" spans="2:11" ht="15.75" customHeight="1">
      <c r="E25" s="29"/>
      <c r="F25" s="29"/>
      <c r="G25" s="26"/>
      <c r="H25" s="3"/>
    </row>
    <row r="26" spans="2:11" ht="15.75" customHeight="1">
      <c r="G26" s="26"/>
      <c r="H26" s="3"/>
    </row>
    <row r="27" spans="2:11" ht="15.75" customHeight="1">
      <c r="G27" s="2"/>
      <c r="H27" s="3"/>
    </row>
    <row r="28" spans="2:11" ht="15.75" customHeight="1">
      <c r="G28" s="2"/>
      <c r="H28" s="3"/>
    </row>
    <row r="29" spans="2:11" ht="15.75" customHeight="1">
      <c r="G29" s="2"/>
      <c r="H29" s="3"/>
    </row>
    <row r="30" spans="2:11" ht="15.75" customHeight="1">
      <c r="G30" s="2"/>
      <c r="H30" s="3"/>
    </row>
    <row r="31" spans="2:11" ht="15.75" customHeight="1">
      <c r="G31" s="2"/>
      <c r="H31" s="3"/>
    </row>
    <row r="32" spans="2:11" ht="15.75" customHeight="1">
      <c r="G32" s="2"/>
      <c r="H32" s="3"/>
    </row>
    <row r="33" spans="7:8" ht="15.75" customHeight="1">
      <c r="G33" s="2"/>
      <c r="H33" s="3"/>
    </row>
    <row r="34" spans="7:8" ht="15.75" customHeight="1">
      <c r="G34" s="2"/>
      <c r="H34" s="3"/>
    </row>
    <row r="35" spans="7:8" ht="15.75" customHeight="1">
      <c r="G35" s="2"/>
      <c r="H35" s="3"/>
    </row>
    <row r="36" spans="7:8" ht="15.75" customHeight="1">
      <c r="G36" s="2"/>
      <c r="H36" s="3"/>
    </row>
    <row r="37" spans="7:8" ht="15.75" customHeight="1">
      <c r="G37" s="2"/>
      <c r="H37" s="3"/>
    </row>
    <row r="38" spans="7:8" ht="15.75" customHeight="1">
      <c r="G38" s="2"/>
      <c r="H38" s="3"/>
    </row>
    <row r="39" spans="7:8" ht="15.75" customHeight="1">
      <c r="G39" s="2"/>
      <c r="H39" s="3"/>
    </row>
    <row r="40" spans="7:8" ht="15.75" customHeight="1">
      <c r="G40" s="2"/>
      <c r="H40" s="3"/>
    </row>
    <row r="41" spans="7:8" ht="15.75" customHeight="1">
      <c r="G41" s="2"/>
      <c r="H41" s="3"/>
    </row>
    <row r="42" spans="7:8" ht="15.75" customHeight="1">
      <c r="G42" s="2"/>
      <c r="H42" s="3"/>
    </row>
    <row r="43" spans="7:8" ht="15.75" customHeight="1">
      <c r="G43" s="2"/>
      <c r="H43" s="3"/>
    </row>
    <row r="44" spans="7:8" ht="15.75" customHeight="1">
      <c r="G44" s="2"/>
      <c r="H44" s="3"/>
    </row>
    <row r="45" spans="7:8" ht="15.75" customHeight="1">
      <c r="G45" s="2"/>
      <c r="H45" s="3"/>
    </row>
    <row r="46" spans="7:8" ht="15.75" customHeight="1">
      <c r="G46" s="2"/>
      <c r="H46" s="3"/>
    </row>
    <row r="47" spans="7:8" ht="15.75" customHeight="1">
      <c r="G47" s="2"/>
      <c r="H47" s="3"/>
    </row>
    <row r="48" spans="7:8" ht="15.75" customHeight="1">
      <c r="G48" s="2"/>
      <c r="H48" s="3"/>
    </row>
    <row r="49" spans="7:8" ht="15.75" customHeight="1">
      <c r="G49" s="2"/>
      <c r="H49" s="3"/>
    </row>
    <row r="50" spans="7:8" ht="15.75" customHeight="1">
      <c r="G50" s="2"/>
      <c r="H50" s="3"/>
    </row>
    <row r="51" spans="7:8" ht="15.75" customHeight="1">
      <c r="G51" s="2"/>
      <c r="H51" s="3"/>
    </row>
    <row r="52" spans="7:8" ht="15.75" customHeight="1">
      <c r="G52" s="2"/>
      <c r="H52" s="3"/>
    </row>
    <row r="53" spans="7:8" ht="15.75" customHeight="1">
      <c r="G53" s="2"/>
      <c r="H53" s="3"/>
    </row>
    <row r="54" spans="7:8" ht="15.75" customHeight="1">
      <c r="G54" s="2"/>
      <c r="H54" s="3"/>
    </row>
    <row r="55" spans="7:8" ht="15.75" customHeight="1">
      <c r="G55" s="2"/>
      <c r="H55" s="3"/>
    </row>
    <row r="56" spans="7:8" ht="15.75" customHeight="1">
      <c r="G56" s="2"/>
      <c r="H56" s="3"/>
    </row>
    <row r="57" spans="7:8" ht="15.75" customHeight="1">
      <c r="G57" s="2"/>
      <c r="H57" s="3"/>
    </row>
    <row r="58" spans="7:8" ht="15.75" customHeight="1">
      <c r="G58" s="2"/>
      <c r="H58" s="3"/>
    </row>
    <row r="59" spans="7:8" ht="15.75" customHeight="1">
      <c r="G59" s="2"/>
      <c r="H59" s="3"/>
    </row>
    <row r="60" spans="7:8" ht="15.75" customHeight="1">
      <c r="G60" s="2"/>
      <c r="H60" s="3"/>
    </row>
    <row r="61" spans="7:8" ht="15.75" customHeight="1">
      <c r="G61" s="2"/>
      <c r="H61" s="3"/>
    </row>
    <row r="62" spans="7:8" ht="15.75" customHeight="1">
      <c r="G62" s="2"/>
      <c r="H62" s="3"/>
    </row>
    <row r="63" spans="7:8" ht="15.75" customHeight="1">
      <c r="G63" s="2"/>
      <c r="H63" s="3"/>
    </row>
    <row r="64" spans="7:8" ht="15.75" customHeight="1">
      <c r="G64" s="2"/>
      <c r="H64" s="3"/>
    </row>
    <row r="65" spans="7:8" ht="15.75" customHeight="1">
      <c r="G65" s="2"/>
      <c r="H65" s="3"/>
    </row>
    <row r="66" spans="7:8" ht="15.75" customHeight="1">
      <c r="G66" s="2"/>
      <c r="H66" s="3"/>
    </row>
    <row r="67" spans="7:8" ht="15.75" customHeight="1">
      <c r="G67" s="2"/>
      <c r="H67" s="3"/>
    </row>
    <row r="68" spans="7:8" ht="15.75" customHeight="1">
      <c r="G68" s="2"/>
      <c r="H68" s="3"/>
    </row>
    <row r="69" spans="7:8" ht="15.75" customHeight="1">
      <c r="G69" s="2"/>
      <c r="H69" s="3"/>
    </row>
    <row r="70" spans="7:8" ht="15.75" customHeight="1">
      <c r="G70" s="2"/>
      <c r="H70" s="3"/>
    </row>
    <row r="71" spans="7:8" ht="15.75" customHeight="1">
      <c r="G71" s="2"/>
      <c r="H71" s="3"/>
    </row>
    <row r="72" spans="7:8" ht="15.75" customHeight="1">
      <c r="G72" s="2"/>
      <c r="H72" s="3"/>
    </row>
    <row r="73" spans="7:8" ht="15.75" customHeight="1">
      <c r="G73" s="2"/>
      <c r="H73" s="3"/>
    </row>
    <row r="74" spans="7:8" ht="15.75" customHeight="1">
      <c r="G74" s="2"/>
      <c r="H74" s="3"/>
    </row>
    <row r="75" spans="7:8" ht="15.75" customHeight="1">
      <c r="G75" s="2"/>
      <c r="H75" s="3"/>
    </row>
    <row r="76" spans="7:8" ht="15.75" customHeight="1">
      <c r="G76" s="2"/>
      <c r="H76" s="3"/>
    </row>
    <row r="77" spans="7:8" ht="15.75" customHeight="1">
      <c r="G77" s="2"/>
      <c r="H77" s="3"/>
    </row>
    <row r="78" spans="7:8" ht="15.75" customHeight="1">
      <c r="G78" s="2"/>
      <c r="H78" s="3"/>
    </row>
    <row r="79" spans="7:8" ht="15.75" customHeight="1">
      <c r="G79" s="2"/>
      <c r="H79" s="3"/>
    </row>
    <row r="80" spans="7:8" ht="15.75" customHeight="1">
      <c r="G80" s="2"/>
      <c r="H80" s="3"/>
    </row>
    <row r="81" spans="7:8" ht="15.75" customHeight="1">
      <c r="G81" s="2"/>
      <c r="H81" s="3"/>
    </row>
    <row r="82" spans="7:8" ht="15.75" customHeight="1">
      <c r="G82" s="2"/>
      <c r="H82" s="3"/>
    </row>
    <row r="83" spans="7:8" ht="15.75" customHeight="1">
      <c r="G83" s="2"/>
      <c r="H83" s="3"/>
    </row>
    <row r="84" spans="7:8" ht="15.75" customHeight="1">
      <c r="G84" s="2"/>
      <c r="H84" s="3"/>
    </row>
    <row r="85" spans="7:8" ht="15.75" customHeight="1">
      <c r="G85" s="2"/>
      <c r="H85" s="3"/>
    </row>
    <row r="86" spans="7:8" ht="15.75" customHeight="1">
      <c r="G86" s="2"/>
      <c r="H86" s="3"/>
    </row>
    <row r="87" spans="7:8" ht="15.75" customHeight="1">
      <c r="G87" s="2"/>
      <c r="H87" s="3"/>
    </row>
    <row r="88" spans="7:8" ht="15.75" customHeight="1">
      <c r="G88" s="2"/>
      <c r="H88" s="3"/>
    </row>
    <row r="89" spans="7:8" ht="15.75" customHeight="1">
      <c r="G89" s="2"/>
      <c r="H89" s="3"/>
    </row>
    <row r="90" spans="7:8" ht="15.75" customHeight="1">
      <c r="G90" s="2"/>
      <c r="H90" s="3"/>
    </row>
    <row r="91" spans="7:8" ht="15.75" customHeight="1">
      <c r="G91" s="2"/>
      <c r="H91" s="3"/>
    </row>
    <row r="92" spans="7:8" ht="15.75" customHeight="1">
      <c r="G92" s="2"/>
      <c r="H92" s="3"/>
    </row>
    <row r="93" spans="7:8" ht="15.75" customHeight="1">
      <c r="G93" s="2"/>
      <c r="H93" s="3"/>
    </row>
    <row r="94" spans="7:8" ht="15.75" customHeight="1">
      <c r="G94" s="2"/>
      <c r="H94" s="3"/>
    </row>
    <row r="95" spans="7:8" ht="15.75" customHeight="1">
      <c r="G95" s="2"/>
      <c r="H95" s="3"/>
    </row>
    <row r="96" spans="7:8" ht="15.75" customHeight="1">
      <c r="G96" s="2"/>
      <c r="H96" s="3"/>
    </row>
    <row r="97" spans="7:8" ht="15.75" customHeight="1">
      <c r="G97" s="2"/>
      <c r="H97" s="3"/>
    </row>
    <row r="98" spans="7:8" ht="15.75" customHeight="1">
      <c r="G98" s="2"/>
      <c r="H98" s="3"/>
    </row>
    <row r="99" spans="7:8" ht="15.75" customHeight="1">
      <c r="G99" s="2"/>
      <c r="H99" s="3"/>
    </row>
    <row r="100" spans="7:8" ht="15.75" customHeight="1">
      <c r="G100" s="2"/>
      <c r="H100" s="3"/>
    </row>
    <row r="101" spans="7:8" ht="15.75" customHeight="1">
      <c r="G101" s="2"/>
      <c r="H101" s="3"/>
    </row>
    <row r="102" spans="7:8" ht="15.75" customHeight="1">
      <c r="G102" s="2"/>
      <c r="H102" s="3"/>
    </row>
    <row r="103" spans="7:8" ht="15.75" customHeight="1">
      <c r="G103" s="2"/>
      <c r="H103" s="3"/>
    </row>
    <row r="104" spans="7:8" ht="15.75" customHeight="1">
      <c r="G104" s="2"/>
      <c r="H104" s="3"/>
    </row>
    <row r="105" spans="7:8" ht="15.75" customHeight="1">
      <c r="G105" s="2"/>
      <c r="H105" s="3"/>
    </row>
    <row r="106" spans="7:8" ht="15.75" customHeight="1">
      <c r="G106" s="2"/>
      <c r="H106" s="3"/>
    </row>
    <row r="107" spans="7:8" ht="15.75" customHeight="1">
      <c r="G107" s="2"/>
      <c r="H107" s="3"/>
    </row>
    <row r="108" spans="7:8" ht="15.75" customHeight="1">
      <c r="G108" s="2"/>
      <c r="H108" s="3"/>
    </row>
    <row r="109" spans="7:8" ht="15.75" customHeight="1">
      <c r="G109" s="2"/>
      <c r="H109" s="3"/>
    </row>
    <row r="110" spans="7:8" ht="15.75" customHeight="1">
      <c r="G110" s="2"/>
      <c r="H110" s="3"/>
    </row>
    <row r="111" spans="7:8" ht="15.75" customHeight="1">
      <c r="G111" s="2"/>
      <c r="H111" s="3"/>
    </row>
    <row r="112" spans="7:8" ht="15.75" customHeight="1">
      <c r="G112" s="2"/>
      <c r="H112" s="3"/>
    </row>
    <row r="113" spans="7:8" ht="15.75" customHeight="1">
      <c r="G113" s="2"/>
      <c r="H113" s="3"/>
    </row>
    <row r="114" spans="7:8" ht="15.75" customHeight="1">
      <c r="G114" s="2"/>
      <c r="H114" s="3"/>
    </row>
    <row r="115" spans="7:8" ht="15.75" customHeight="1">
      <c r="G115" s="2"/>
      <c r="H115" s="3"/>
    </row>
    <row r="116" spans="7:8" ht="15.75" customHeight="1">
      <c r="G116" s="2"/>
      <c r="H116" s="3"/>
    </row>
    <row r="117" spans="7:8" ht="15.75" customHeight="1">
      <c r="G117" s="2"/>
      <c r="H117" s="3"/>
    </row>
    <row r="118" spans="7:8" ht="15.75" customHeight="1">
      <c r="G118" s="2"/>
      <c r="H118" s="3"/>
    </row>
    <row r="119" spans="7:8" ht="15.75" customHeight="1">
      <c r="G119" s="2"/>
      <c r="H119" s="3"/>
    </row>
    <row r="120" spans="7:8" ht="15.75" customHeight="1">
      <c r="G120" s="2"/>
      <c r="H120" s="3"/>
    </row>
    <row r="121" spans="7:8" ht="15.75" customHeight="1">
      <c r="G121" s="2"/>
      <c r="H121" s="3"/>
    </row>
    <row r="122" spans="7:8" ht="15.75" customHeight="1">
      <c r="G122" s="2"/>
      <c r="H122" s="3"/>
    </row>
    <row r="123" spans="7:8" ht="15.75" customHeight="1">
      <c r="G123" s="2"/>
      <c r="H123" s="3"/>
    </row>
    <row r="124" spans="7:8" ht="15.75" customHeight="1">
      <c r="G124" s="2"/>
      <c r="H124" s="3"/>
    </row>
    <row r="125" spans="7:8" ht="15.75" customHeight="1">
      <c r="G125" s="2"/>
      <c r="H125" s="3"/>
    </row>
    <row r="126" spans="7:8" ht="15.75" customHeight="1">
      <c r="G126" s="2"/>
      <c r="H126" s="3"/>
    </row>
    <row r="127" spans="7:8" ht="15.75" customHeight="1">
      <c r="G127" s="2"/>
      <c r="H127" s="3"/>
    </row>
    <row r="128" spans="7:8" ht="15.75" customHeight="1">
      <c r="G128" s="2"/>
      <c r="H128" s="3"/>
    </row>
    <row r="129" spans="7:8" ht="15.75" customHeight="1">
      <c r="G129" s="2"/>
      <c r="H129" s="3"/>
    </row>
    <row r="130" spans="7:8" ht="15.75" customHeight="1">
      <c r="G130" s="2"/>
      <c r="H130" s="3"/>
    </row>
    <row r="131" spans="7:8" ht="15.75" customHeight="1">
      <c r="G131" s="2"/>
      <c r="H131" s="3"/>
    </row>
    <row r="132" spans="7:8" ht="15.75" customHeight="1">
      <c r="G132" s="2"/>
      <c r="H132" s="3"/>
    </row>
    <row r="133" spans="7:8" ht="15.75" customHeight="1">
      <c r="G133" s="2"/>
      <c r="H133" s="3"/>
    </row>
    <row r="134" spans="7:8" ht="15.75" customHeight="1">
      <c r="G134" s="2"/>
      <c r="H134" s="3"/>
    </row>
    <row r="135" spans="7:8" ht="15.75" customHeight="1">
      <c r="G135" s="2"/>
      <c r="H135" s="3"/>
    </row>
    <row r="136" spans="7:8" ht="15.75" customHeight="1">
      <c r="G136" s="2"/>
      <c r="H136" s="3"/>
    </row>
    <row r="137" spans="7:8" ht="15.75" customHeight="1">
      <c r="G137" s="2"/>
      <c r="H137" s="3"/>
    </row>
    <row r="138" spans="7:8" ht="15.75" customHeight="1">
      <c r="G138" s="2"/>
      <c r="H138" s="3"/>
    </row>
    <row r="139" spans="7:8" ht="15.75" customHeight="1">
      <c r="G139" s="2"/>
      <c r="H139" s="3"/>
    </row>
    <row r="140" spans="7:8" ht="15.75" customHeight="1">
      <c r="G140" s="2"/>
      <c r="H140" s="3"/>
    </row>
    <row r="141" spans="7:8" ht="15.75" customHeight="1">
      <c r="G141" s="2"/>
      <c r="H141" s="3"/>
    </row>
    <row r="142" spans="7:8" ht="15.75" customHeight="1">
      <c r="G142" s="2"/>
      <c r="H142" s="3"/>
    </row>
    <row r="143" spans="7:8" ht="15.75" customHeight="1">
      <c r="G143" s="2"/>
      <c r="H143" s="3"/>
    </row>
    <row r="144" spans="7:8" ht="15.75" customHeight="1">
      <c r="G144" s="2"/>
      <c r="H144" s="3"/>
    </row>
    <row r="145" spans="7:8" ht="15.75" customHeight="1">
      <c r="G145" s="2"/>
      <c r="H145" s="3"/>
    </row>
    <row r="146" spans="7:8" ht="15.75" customHeight="1">
      <c r="G146" s="2"/>
      <c r="H146" s="3"/>
    </row>
    <row r="147" spans="7:8" ht="15.75" customHeight="1">
      <c r="G147" s="2"/>
      <c r="H147" s="3"/>
    </row>
    <row r="148" spans="7:8" ht="15.75" customHeight="1">
      <c r="G148" s="2"/>
      <c r="H148" s="3"/>
    </row>
    <row r="149" spans="7:8" ht="15.75" customHeight="1">
      <c r="G149" s="2"/>
      <c r="H149" s="3"/>
    </row>
    <row r="150" spans="7:8" ht="15.75" customHeight="1">
      <c r="G150" s="2"/>
      <c r="H150" s="3"/>
    </row>
    <row r="151" spans="7:8" ht="15.75" customHeight="1">
      <c r="G151" s="2"/>
      <c r="H151" s="3"/>
    </row>
    <row r="152" spans="7:8" ht="15.75" customHeight="1">
      <c r="G152" s="2"/>
      <c r="H152" s="3"/>
    </row>
    <row r="153" spans="7:8" ht="15.75" customHeight="1">
      <c r="G153" s="2"/>
      <c r="H153" s="3"/>
    </row>
    <row r="154" spans="7:8" ht="15.75" customHeight="1">
      <c r="G154" s="2"/>
      <c r="H154" s="3"/>
    </row>
    <row r="155" spans="7:8" ht="15.75" customHeight="1">
      <c r="G155" s="2"/>
      <c r="H155" s="3"/>
    </row>
    <row r="156" spans="7:8" ht="15.75" customHeight="1">
      <c r="G156" s="2"/>
      <c r="H156" s="3"/>
    </row>
    <row r="157" spans="7:8" ht="15.75" customHeight="1">
      <c r="G157" s="2"/>
      <c r="H157" s="3"/>
    </row>
    <row r="158" spans="7:8" ht="15.75" customHeight="1">
      <c r="G158" s="2"/>
      <c r="H158" s="3"/>
    </row>
    <row r="159" spans="7:8" ht="15.75" customHeight="1">
      <c r="G159" s="2"/>
      <c r="H159" s="3"/>
    </row>
    <row r="160" spans="7:8" ht="15.75" customHeight="1">
      <c r="G160" s="2"/>
      <c r="H160" s="3"/>
    </row>
    <row r="161" spans="7:8" ht="15.75" customHeight="1">
      <c r="G161" s="2"/>
      <c r="H161" s="3"/>
    </row>
    <row r="162" spans="7:8" ht="15.75" customHeight="1">
      <c r="G162" s="2"/>
      <c r="H162" s="3"/>
    </row>
    <row r="163" spans="7:8" ht="15.75" customHeight="1">
      <c r="G163" s="2"/>
      <c r="H163" s="3"/>
    </row>
    <row r="164" spans="7:8" ht="15.75" customHeight="1">
      <c r="G164" s="2"/>
      <c r="H164" s="3"/>
    </row>
    <row r="165" spans="7:8" ht="15.75" customHeight="1">
      <c r="G165" s="2"/>
      <c r="H165" s="3"/>
    </row>
    <row r="166" spans="7:8" ht="15.75" customHeight="1">
      <c r="G166" s="2"/>
      <c r="H166" s="3"/>
    </row>
    <row r="167" spans="7:8" ht="15.75" customHeight="1">
      <c r="G167" s="2"/>
      <c r="H167" s="3"/>
    </row>
    <row r="168" spans="7:8" ht="15.75" customHeight="1">
      <c r="G168" s="2"/>
      <c r="H168" s="3"/>
    </row>
    <row r="169" spans="7:8" ht="15.75" customHeight="1">
      <c r="G169" s="2"/>
      <c r="H169" s="3"/>
    </row>
    <row r="170" spans="7:8" ht="15.75" customHeight="1">
      <c r="G170" s="2"/>
      <c r="H170" s="3"/>
    </row>
    <row r="171" spans="7:8" ht="15.75" customHeight="1">
      <c r="G171" s="2"/>
      <c r="H171" s="3"/>
    </row>
    <row r="172" spans="7:8" ht="15.75" customHeight="1">
      <c r="G172" s="2"/>
      <c r="H172" s="3"/>
    </row>
    <row r="173" spans="7:8" ht="15.75" customHeight="1">
      <c r="G173" s="2"/>
      <c r="H173" s="3"/>
    </row>
    <row r="174" spans="7:8" ht="15.75" customHeight="1">
      <c r="G174" s="2"/>
      <c r="H174" s="3"/>
    </row>
    <row r="175" spans="7:8" ht="15.75" customHeight="1">
      <c r="G175" s="2"/>
      <c r="H175" s="3"/>
    </row>
    <row r="176" spans="7:8" ht="15.75" customHeight="1">
      <c r="G176" s="2"/>
      <c r="H176" s="3"/>
    </row>
    <row r="177" spans="7:8" ht="15.75" customHeight="1">
      <c r="G177" s="2"/>
      <c r="H177" s="3"/>
    </row>
    <row r="178" spans="7:8" ht="15.75" customHeight="1">
      <c r="G178" s="2"/>
      <c r="H178" s="3"/>
    </row>
    <row r="179" spans="7:8" ht="15.75" customHeight="1">
      <c r="G179" s="2"/>
      <c r="H179" s="3"/>
    </row>
    <row r="180" spans="7:8" ht="15.75" customHeight="1">
      <c r="G180" s="2"/>
      <c r="H180" s="3"/>
    </row>
    <row r="181" spans="7:8" ht="15.75" customHeight="1">
      <c r="G181" s="2"/>
      <c r="H181" s="3"/>
    </row>
    <row r="182" spans="7:8" ht="15.75" customHeight="1">
      <c r="G182" s="2"/>
      <c r="H182" s="3"/>
    </row>
    <row r="183" spans="7:8" ht="15.75" customHeight="1">
      <c r="G183" s="2"/>
      <c r="H183" s="3"/>
    </row>
    <row r="184" spans="7:8" ht="15.75" customHeight="1">
      <c r="G184" s="2"/>
      <c r="H184" s="3"/>
    </row>
    <row r="185" spans="7:8" ht="15.75" customHeight="1">
      <c r="G185" s="2"/>
      <c r="H185" s="3"/>
    </row>
    <row r="186" spans="7:8" ht="15.75" customHeight="1">
      <c r="G186" s="2"/>
      <c r="H186" s="3"/>
    </row>
    <row r="187" spans="7:8" ht="15.75" customHeight="1">
      <c r="G187" s="2"/>
      <c r="H187" s="3"/>
    </row>
    <row r="188" spans="7:8" ht="15.75" customHeight="1">
      <c r="G188" s="2"/>
      <c r="H188" s="3"/>
    </row>
    <row r="189" spans="7:8" ht="15.75" customHeight="1">
      <c r="G189" s="2"/>
      <c r="H189" s="3"/>
    </row>
    <row r="190" spans="7:8" ht="15.75" customHeight="1">
      <c r="G190" s="2"/>
      <c r="H190" s="3"/>
    </row>
    <row r="191" spans="7:8" ht="15.75" customHeight="1">
      <c r="G191" s="2"/>
      <c r="H191" s="3"/>
    </row>
    <row r="192" spans="7:8" ht="15.75" customHeight="1">
      <c r="G192" s="2"/>
      <c r="H192" s="3"/>
    </row>
    <row r="193" spans="7:8" ht="15.75" customHeight="1">
      <c r="G193" s="2"/>
      <c r="H193" s="3"/>
    </row>
    <row r="194" spans="7:8" ht="15.75" customHeight="1">
      <c r="G194" s="2"/>
      <c r="H194" s="3"/>
    </row>
    <row r="195" spans="7:8" ht="15.75" customHeight="1">
      <c r="G195" s="2"/>
      <c r="H195" s="3"/>
    </row>
    <row r="196" spans="7:8" ht="15.75" customHeight="1">
      <c r="G196" s="2"/>
      <c r="H196" s="3"/>
    </row>
    <row r="197" spans="7:8" ht="15.75" customHeight="1">
      <c r="G197" s="2"/>
      <c r="H197" s="3"/>
    </row>
    <row r="198" spans="7:8" ht="15.75" customHeight="1">
      <c r="G198" s="2"/>
      <c r="H198" s="3"/>
    </row>
    <row r="199" spans="7:8" ht="15.75" customHeight="1">
      <c r="G199" s="2"/>
      <c r="H199" s="3"/>
    </row>
    <row r="200" spans="7:8" ht="15.75" customHeight="1">
      <c r="G200" s="2"/>
      <c r="H200" s="3"/>
    </row>
    <row r="201" spans="7:8" ht="15.75" customHeight="1">
      <c r="G201" s="2"/>
      <c r="H201" s="3"/>
    </row>
    <row r="202" spans="7:8" ht="15.75" customHeight="1">
      <c r="G202" s="2"/>
      <c r="H202" s="3"/>
    </row>
    <row r="203" spans="7:8" ht="15.75" customHeight="1">
      <c r="G203" s="2"/>
      <c r="H203" s="3"/>
    </row>
    <row r="204" spans="7:8" ht="15.75" customHeight="1">
      <c r="G204" s="2"/>
      <c r="H204" s="3"/>
    </row>
    <row r="205" spans="7:8" ht="15.75" customHeight="1">
      <c r="G205" s="2"/>
      <c r="H205" s="3"/>
    </row>
    <row r="206" spans="7:8" ht="15.75" customHeight="1">
      <c r="G206" s="2"/>
      <c r="H206" s="3"/>
    </row>
    <row r="207" spans="7:8" ht="15.75" customHeight="1">
      <c r="G207" s="2"/>
      <c r="H207" s="3"/>
    </row>
    <row r="208" spans="7:8" ht="15.75" customHeight="1">
      <c r="G208" s="2"/>
      <c r="H208" s="3"/>
    </row>
    <row r="209" spans="7:8" ht="15.75" customHeight="1">
      <c r="G209" s="2"/>
      <c r="H209" s="3"/>
    </row>
    <row r="210" spans="7:8" ht="15.75" customHeight="1">
      <c r="G210" s="2"/>
      <c r="H210" s="3"/>
    </row>
    <row r="211" spans="7:8" ht="15.75" customHeight="1">
      <c r="G211" s="2"/>
      <c r="H211" s="3"/>
    </row>
    <row r="212" spans="7:8" ht="15.75" customHeight="1">
      <c r="G212" s="2"/>
      <c r="H212" s="3"/>
    </row>
    <row r="213" spans="7:8" ht="15.75" customHeight="1">
      <c r="G213" s="2"/>
      <c r="H213" s="3"/>
    </row>
    <row r="214" spans="7:8" ht="15.75" customHeight="1">
      <c r="G214" s="2"/>
      <c r="H214" s="3"/>
    </row>
    <row r="215" spans="7:8" ht="15.75" customHeight="1">
      <c r="G215" s="2"/>
      <c r="H215" s="3"/>
    </row>
    <row r="216" spans="7:8" ht="15.75" customHeight="1">
      <c r="G216" s="2"/>
      <c r="H216" s="3"/>
    </row>
    <row r="217" spans="7:8" ht="15.75" customHeight="1">
      <c r="G217" s="2"/>
      <c r="H217" s="3"/>
    </row>
    <row r="218" spans="7:8" ht="15.75" customHeight="1">
      <c r="G218" s="2"/>
      <c r="H218" s="3"/>
    </row>
    <row r="219" spans="7:8" ht="15.75" customHeight="1">
      <c r="G219" s="2"/>
      <c r="H219" s="3"/>
    </row>
    <row r="220" spans="7:8" ht="15.75" customHeight="1">
      <c r="G220" s="2"/>
      <c r="H220" s="3"/>
    </row>
    <row r="221" spans="7:8" ht="15.75" customHeight="1">
      <c r="G221" s="2"/>
      <c r="H221" s="3"/>
    </row>
    <row r="222" spans="7:8" ht="15.75" customHeight="1">
      <c r="G222" s="2"/>
      <c r="H222" s="3"/>
    </row>
    <row r="223" spans="7:8" ht="15.75" customHeight="1">
      <c r="G223" s="2"/>
      <c r="H223" s="3"/>
    </row>
    <row r="224" spans="7:8" ht="15.75" customHeight="1">
      <c r="G224" s="2"/>
      <c r="H224" s="3"/>
    </row>
    <row r="225" spans="7:8" ht="15.75" customHeight="1">
      <c r="G225" s="2"/>
      <c r="H225" s="3"/>
    </row>
    <row r="226" spans="7:8" ht="15.75" customHeight="1">
      <c r="G226" s="2"/>
      <c r="H226" s="3"/>
    </row>
    <row r="227" spans="7:8" ht="15.75" customHeight="1">
      <c r="G227" s="2"/>
      <c r="H227" s="3"/>
    </row>
    <row r="228" spans="7:8" ht="15.75" customHeight="1">
      <c r="G228" s="2"/>
      <c r="H228" s="3"/>
    </row>
    <row r="229" spans="7:8" ht="15.75" customHeight="1">
      <c r="G229" s="2"/>
      <c r="H229" s="3"/>
    </row>
    <row r="230" spans="7:8" ht="15.75" customHeight="1">
      <c r="G230" s="2"/>
      <c r="H230" s="3"/>
    </row>
    <row r="231" spans="7:8" ht="15.75" customHeight="1">
      <c r="G231" s="2"/>
      <c r="H231" s="3"/>
    </row>
    <row r="232" spans="7:8" ht="15.75" customHeight="1">
      <c r="G232" s="2"/>
      <c r="H232" s="3"/>
    </row>
    <row r="233" spans="7:8" ht="15.75" customHeight="1">
      <c r="G233" s="2"/>
      <c r="H233" s="3"/>
    </row>
    <row r="234" spans="7:8" ht="15.75" customHeight="1">
      <c r="G234" s="2"/>
      <c r="H234" s="3"/>
    </row>
    <row r="235" spans="7:8" ht="15.75" customHeight="1">
      <c r="G235" s="2"/>
      <c r="H235" s="3"/>
    </row>
    <row r="236" spans="7:8" ht="15.75" customHeight="1">
      <c r="G236" s="2"/>
      <c r="H236" s="3"/>
    </row>
    <row r="237" spans="7:8" ht="15.75" customHeight="1">
      <c r="G237" s="2"/>
      <c r="H237" s="3"/>
    </row>
    <row r="238" spans="7:8" ht="15.75" customHeight="1">
      <c r="G238" s="2"/>
      <c r="H238" s="3"/>
    </row>
    <row r="239" spans="7:8" ht="15.75" customHeight="1">
      <c r="G239" s="2"/>
      <c r="H239" s="3"/>
    </row>
    <row r="240" spans="7:8" ht="15.75" customHeight="1">
      <c r="G240" s="2"/>
      <c r="H240" s="3"/>
    </row>
    <row r="241" spans="7:8" ht="15.75" customHeight="1">
      <c r="G241" s="2"/>
      <c r="H241" s="3"/>
    </row>
    <row r="242" spans="7:8" ht="15.75" customHeight="1">
      <c r="G242" s="2"/>
      <c r="H242" s="3"/>
    </row>
    <row r="243" spans="7:8" ht="15.75" customHeight="1">
      <c r="G243" s="2"/>
      <c r="H243" s="3"/>
    </row>
    <row r="244" spans="7:8" ht="15.75" customHeight="1">
      <c r="G244" s="2"/>
      <c r="H244" s="3"/>
    </row>
    <row r="245" spans="7:8" ht="15.75" customHeight="1">
      <c r="G245" s="2"/>
      <c r="H245" s="3"/>
    </row>
    <row r="246" spans="7:8" ht="15.75" customHeight="1">
      <c r="G246" s="2"/>
      <c r="H246" s="3"/>
    </row>
    <row r="247" spans="7:8" ht="15.75" customHeight="1">
      <c r="G247" s="2"/>
      <c r="H247" s="3"/>
    </row>
    <row r="248" spans="7:8" ht="15.75" customHeight="1">
      <c r="G248" s="2"/>
      <c r="H248" s="3"/>
    </row>
    <row r="249" spans="7:8" ht="15.75" customHeight="1">
      <c r="G249" s="2"/>
      <c r="H249" s="3"/>
    </row>
    <row r="250" spans="7:8" ht="15.75" customHeight="1">
      <c r="G250" s="2"/>
      <c r="H250" s="3"/>
    </row>
    <row r="251" spans="7:8" ht="15.75" customHeight="1">
      <c r="G251" s="2"/>
      <c r="H251" s="3"/>
    </row>
    <row r="252" spans="7:8" ht="15.75" customHeight="1">
      <c r="G252" s="2"/>
      <c r="H252" s="3"/>
    </row>
    <row r="253" spans="7:8" ht="15.75" customHeight="1">
      <c r="G253" s="2"/>
      <c r="H253" s="3"/>
    </row>
    <row r="254" spans="7:8" ht="15.75" customHeight="1">
      <c r="G254" s="2"/>
      <c r="H254" s="3"/>
    </row>
    <row r="255" spans="7:8" ht="15.75" customHeight="1">
      <c r="G255" s="2"/>
      <c r="H255" s="3"/>
    </row>
    <row r="256" spans="7:8" ht="15.75" customHeight="1">
      <c r="G256" s="2"/>
      <c r="H256" s="3"/>
    </row>
    <row r="257" spans="7:8" ht="15.75" customHeight="1">
      <c r="G257" s="2"/>
      <c r="H257" s="3"/>
    </row>
    <row r="258" spans="7:8" ht="15.75" customHeight="1">
      <c r="G258" s="2"/>
      <c r="H258" s="3"/>
    </row>
    <row r="259" spans="7:8" ht="15.75" customHeight="1">
      <c r="G259" s="2"/>
      <c r="H259" s="3"/>
    </row>
    <row r="260" spans="7:8" ht="15.75" customHeight="1">
      <c r="G260" s="2"/>
      <c r="H260" s="3"/>
    </row>
    <row r="261" spans="7:8" ht="15.75" customHeight="1">
      <c r="G261" s="2"/>
      <c r="H261" s="3"/>
    </row>
    <row r="262" spans="7:8" ht="15.75" customHeight="1">
      <c r="G262" s="2"/>
      <c r="H262" s="3"/>
    </row>
    <row r="263" spans="7:8" ht="15.75" customHeight="1">
      <c r="G263" s="2"/>
      <c r="H263" s="3"/>
    </row>
    <row r="264" spans="7:8" ht="15.75" customHeight="1">
      <c r="G264" s="2"/>
      <c r="H264" s="3"/>
    </row>
    <row r="265" spans="7:8" ht="15.75" customHeight="1">
      <c r="G265" s="2"/>
      <c r="H265" s="3"/>
    </row>
    <row r="266" spans="7:8" ht="15.75" customHeight="1">
      <c r="G266" s="2"/>
      <c r="H266" s="3"/>
    </row>
    <row r="267" spans="7:8" ht="15.75" customHeight="1">
      <c r="G267" s="2"/>
      <c r="H267" s="3"/>
    </row>
    <row r="268" spans="7:8" ht="15.75" customHeight="1">
      <c r="G268" s="2"/>
      <c r="H268" s="3"/>
    </row>
    <row r="269" spans="7:8" ht="15.75" customHeight="1">
      <c r="G269" s="2"/>
      <c r="H269" s="3"/>
    </row>
    <row r="270" spans="7:8" ht="15.75" customHeight="1">
      <c r="G270" s="2"/>
      <c r="H270" s="3"/>
    </row>
    <row r="271" spans="7:8" ht="15.75" customHeight="1">
      <c r="G271" s="2"/>
      <c r="H271" s="3"/>
    </row>
    <row r="272" spans="7:8" ht="15.75" customHeight="1">
      <c r="G272" s="2"/>
      <c r="H272" s="3"/>
    </row>
    <row r="273" spans="7:8" ht="15.75" customHeight="1">
      <c r="G273" s="2"/>
      <c r="H273" s="3"/>
    </row>
    <row r="274" spans="7:8" ht="15.75" customHeight="1">
      <c r="G274" s="2"/>
      <c r="H274" s="3"/>
    </row>
    <row r="275" spans="7:8" ht="15.75" customHeight="1">
      <c r="G275" s="2"/>
      <c r="H275" s="3"/>
    </row>
    <row r="276" spans="7:8" ht="15.75" customHeight="1">
      <c r="G276" s="2"/>
      <c r="H276" s="3"/>
    </row>
    <row r="277" spans="7:8" ht="15.75" customHeight="1">
      <c r="G277" s="2"/>
      <c r="H277" s="3"/>
    </row>
    <row r="278" spans="7:8" ht="15.75" customHeight="1">
      <c r="G278" s="2"/>
      <c r="H278" s="3"/>
    </row>
    <row r="279" spans="7:8" ht="15.75" customHeight="1">
      <c r="G279" s="2"/>
      <c r="H279" s="3"/>
    </row>
    <row r="280" spans="7:8" ht="15.75" customHeight="1">
      <c r="G280" s="2"/>
      <c r="H280" s="3"/>
    </row>
    <row r="281" spans="7:8" ht="15.75" customHeight="1">
      <c r="G281" s="2"/>
      <c r="H281" s="3"/>
    </row>
    <row r="282" spans="7:8" ht="15.75" customHeight="1">
      <c r="G282" s="2"/>
      <c r="H282" s="3"/>
    </row>
    <row r="283" spans="7:8" ht="15.75" customHeight="1">
      <c r="G283" s="2"/>
      <c r="H283" s="3"/>
    </row>
    <row r="284" spans="7:8" ht="15.75" customHeight="1">
      <c r="G284" s="2"/>
      <c r="H284" s="3"/>
    </row>
    <row r="285" spans="7:8" ht="15.75" customHeight="1">
      <c r="G285" s="2"/>
      <c r="H285" s="3"/>
    </row>
    <row r="286" spans="7:8" ht="15.75" customHeight="1">
      <c r="G286" s="2"/>
      <c r="H286" s="3"/>
    </row>
    <row r="287" spans="7:8" ht="15.75" customHeight="1">
      <c r="G287" s="2"/>
      <c r="H287" s="3"/>
    </row>
    <row r="288" spans="7:8" ht="15.75" customHeight="1">
      <c r="G288" s="2"/>
      <c r="H288" s="3"/>
    </row>
    <row r="289" spans="7:8" ht="15.75" customHeight="1">
      <c r="G289" s="2"/>
      <c r="H289" s="3"/>
    </row>
    <row r="290" spans="7:8" ht="15.75" customHeight="1">
      <c r="G290" s="2"/>
      <c r="H290" s="3"/>
    </row>
    <row r="291" spans="7:8" ht="15.75" customHeight="1">
      <c r="G291" s="2"/>
      <c r="H291" s="3"/>
    </row>
    <row r="292" spans="7:8" ht="15.75" customHeight="1">
      <c r="G292" s="2"/>
      <c r="H292" s="3"/>
    </row>
    <row r="293" spans="7:8" ht="15.75" customHeight="1">
      <c r="G293" s="2"/>
      <c r="H293" s="3"/>
    </row>
    <row r="294" spans="7:8" ht="15.75" customHeight="1">
      <c r="G294" s="2"/>
      <c r="H294" s="3"/>
    </row>
    <row r="295" spans="7:8" ht="15.75" customHeight="1">
      <c r="G295" s="2"/>
      <c r="H295" s="3"/>
    </row>
    <row r="296" spans="7:8" ht="15.75" customHeight="1">
      <c r="G296" s="2"/>
      <c r="H296" s="3"/>
    </row>
    <row r="297" spans="7:8" ht="15.75" customHeight="1">
      <c r="G297" s="2"/>
      <c r="H297" s="3"/>
    </row>
    <row r="298" spans="7:8" ht="15.75" customHeight="1">
      <c r="G298" s="2"/>
      <c r="H298" s="3"/>
    </row>
    <row r="299" spans="7:8" ht="15.75" customHeight="1">
      <c r="G299" s="2"/>
      <c r="H299" s="3"/>
    </row>
    <row r="300" spans="7:8" ht="15.75" customHeight="1">
      <c r="G300" s="2"/>
      <c r="H300" s="3"/>
    </row>
    <row r="301" spans="7:8" ht="15.75" customHeight="1">
      <c r="G301" s="2"/>
      <c r="H301" s="3"/>
    </row>
    <row r="302" spans="7:8" ht="15.75" customHeight="1">
      <c r="G302" s="2"/>
      <c r="H302" s="3"/>
    </row>
    <row r="303" spans="7:8" ht="15.75" customHeight="1">
      <c r="G303" s="2"/>
      <c r="H303" s="3"/>
    </row>
    <row r="304" spans="7:8" ht="15.75" customHeight="1">
      <c r="G304" s="2"/>
      <c r="H304" s="3"/>
    </row>
    <row r="305" spans="7:8" ht="15.75" customHeight="1">
      <c r="G305" s="2"/>
      <c r="H305" s="3"/>
    </row>
    <row r="306" spans="7:8" ht="15.75" customHeight="1">
      <c r="G306" s="2"/>
      <c r="H306" s="3"/>
    </row>
    <row r="307" spans="7:8" ht="15.75" customHeight="1">
      <c r="G307" s="2"/>
      <c r="H307" s="3"/>
    </row>
    <row r="308" spans="7:8" ht="15.75" customHeight="1">
      <c r="G308" s="2"/>
      <c r="H308" s="3"/>
    </row>
    <row r="309" spans="7:8" ht="15.75" customHeight="1">
      <c r="G309" s="2"/>
      <c r="H309" s="3"/>
    </row>
    <row r="310" spans="7:8" ht="15.75" customHeight="1">
      <c r="G310" s="2"/>
      <c r="H310" s="3"/>
    </row>
    <row r="311" spans="7:8" ht="15.75" customHeight="1">
      <c r="G311" s="2"/>
      <c r="H311" s="3"/>
    </row>
    <row r="312" spans="7:8" ht="15.75" customHeight="1">
      <c r="G312" s="2"/>
      <c r="H312" s="3"/>
    </row>
    <row r="313" spans="7:8" ht="15.75" customHeight="1">
      <c r="G313" s="2"/>
      <c r="H313" s="3"/>
    </row>
    <row r="314" spans="7:8" ht="15.75" customHeight="1">
      <c r="G314" s="2"/>
      <c r="H314" s="3"/>
    </row>
    <row r="315" spans="7:8" ht="15.75" customHeight="1">
      <c r="G315" s="2"/>
      <c r="H315" s="3"/>
    </row>
    <row r="316" spans="7:8" ht="15.75" customHeight="1">
      <c r="G316" s="2"/>
      <c r="H316" s="3"/>
    </row>
    <row r="317" spans="7:8" ht="15.75" customHeight="1">
      <c r="G317" s="2"/>
      <c r="H317" s="3"/>
    </row>
    <row r="318" spans="7:8" ht="15.75" customHeight="1">
      <c r="G318" s="2"/>
      <c r="H318" s="3"/>
    </row>
    <row r="319" spans="7:8" ht="15.75" customHeight="1">
      <c r="G319" s="2"/>
      <c r="H319" s="3"/>
    </row>
    <row r="320" spans="7:8" ht="15.75" customHeight="1">
      <c r="G320" s="2"/>
      <c r="H320" s="3"/>
    </row>
    <row r="321" spans="7:8" ht="15.75" customHeight="1">
      <c r="G321" s="2"/>
      <c r="H321" s="3"/>
    </row>
    <row r="322" spans="7:8" ht="15.75" customHeight="1">
      <c r="G322" s="2"/>
      <c r="H322" s="3"/>
    </row>
    <row r="323" spans="7:8" ht="15.75" customHeight="1">
      <c r="G323" s="2"/>
      <c r="H323" s="3"/>
    </row>
    <row r="324" spans="7:8" ht="15.75" customHeight="1">
      <c r="G324" s="2"/>
      <c r="H324" s="3"/>
    </row>
    <row r="325" spans="7:8" ht="15.75" customHeight="1">
      <c r="G325" s="2"/>
      <c r="H325" s="3"/>
    </row>
    <row r="326" spans="7:8" ht="15.75" customHeight="1">
      <c r="G326" s="2"/>
      <c r="H326" s="3"/>
    </row>
    <row r="327" spans="7:8" ht="15.75" customHeight="1">
      <c r="G327" s="2"/>
      <c r="H327" s="3"/>
    </row>
    <row r="328" spans="7:8" ht="15.75" customHeight="1">
      <c r="G328" s="2"/>
      <c r="H328" s="3"/>
    </row>
    <row r="329" spans="7:8" ht="15.75" customHeight="1">
      <c r="G329" s="2"/>
      <c r="H329" s="3"/>
    </row>
    <row r="330" spans="7:8" ht="15.75" customHeight="1">
      <c r="G330" s="2"/>
      <c r="H330" s="3"/>
    </row>
    <row r="331" spans="7:8" ht="15.75" customHeight="1">
      <c r="G331" s="2"/>
      <c r="H331" s="3"/>
    </row>
    <row r="332" spans="7:8" ht="15.75" customHeight="1">
      <c r="G332" s="2"/>
      <c r="H332" s="3"/>
    </row>
    <row r="333" spans="7:8" ht="15.75" customHeight="1">
      <c r="G333" s="2"/>
      <c r="H333" s="3"/>
    </row>
    <row r="334" spans="7:8" ht="15.75" customHeight="1">
      <c r="G334" s="2"/>
      <c r="H334" s="3"/>
    </row>
    <row r="335" spans="7:8" ht="15.75" customHeight="1">
      <c r="G335" s="2"/>
      <c r="H335" s="3"/>
    </row>
    <row r="336" spans="7:8" ht="15.75" customHeight="1">
      <c r="G336" s="2"/>
      <c r="H336" s="3"/>
    </row>
    <row r="337" spans="7:8" ht="15.75" customHeight="1">
      <c r="G337" s="2"/>
      <c r="H337" s="3"/>
    </row>
    <row r="338" spans="7:8" ht="15.75" customHeight="1">
      <c r="G338" s="2"/>
      <c r="H338" s="3"/>
    </row>
    <row r="339" spans="7:8" ht="15.75" customHeight="1">
      <c r="G339" s="2"/>
      <c r="H339" s="3"/>
    </row>
    <row r="340" spans="7:8" ht="15.75" customHeight="1">
      <c r="G340" s="2"/>
      <c r="H340" s="3"/>
    </row>
    <row r="341" spans="7:8" ht="15.75" customHeight="1">
      <c r="G341" s="2"/>
      <c r="H341" s="3"/>
    </row>
    <row r="342" spans="7:8" ht="15.75" customHeight="1">
      <c r="G342" s="2"/>
      <c r="H342" s="3"/>
    </row>
    <row r="343" spans="7:8" ht="15.75" customHeight="1">
      <c r="G343" s="2"/>
      <c r="H343" s="3"/>
    </row>
    <row r="344" spans="7:8" ht="15.75" customHeight="1">
      <c r="G344" s="2"/>
      <c r="H344" s="3"/>
    </row>
    <row r="345" spans="7:8" ht="15.75" customHeight="1">
      <c r="G345" s="2"/>
      <c r="H345" s="3"/>
    </row>
    <row r="346" spans="7:8" ht="15.75" customHeight="1">
      <c r="G346" s="2"/>
      <c r="H346" s="3"/>
    </row>
    <row r="347" spans="7:8" ht="15.75" customHeight="1">
      <c r="G347" s="2"/>
      <c r="H347" s="3"/>
    </row>
    <row r="348" spans="7:8" ht="15.75" customHeight="1">
      <c r="G348" s="2"/>
      <c r="H348" s="3"/>
    </row>
    <row r="349" spans="7:8" ht="15.75" customHeight="1">
      <c r="G349" s="2"/>
      <c r="H349" s="3"/>
    </row>
    <row r="350" spans="7:8" ht="15.75" customHeight="1">
      <c r="G350" s="2"/>
      <c r="H350" s="3"/>
    </row>
    <row r="351" spans="7:8" ht="15.75" customHeight="1">
      <c r="G351" s="2"/>
      <c r="H351" s="3"/>
    </row>
    <row r="352" spans="7:8" ht="15.75" customHeight="1">
      <c r="G352" s="2"/>
      <c r="H352" s="3"/>
    </row>
    <row r="353" spans="7:8" ht="15.75" customHeight="1">
      <c r="G353" s="2"/>
      <c r="H353" s="3"/>
    </row>
    <row r="354" spans="7:8" ht="15.75" customHeight="1">
      <c r="G354" s="2"/>
      <c r="H354" s="3"/>
    </row>
    <row r="355" spans="7:8" ht="15.75" customHeight="1">
      <c r="G355" s="2"/>
      <c r="H355" s="3"/>
    </row>
    <row r="356" spans="7:8" ht="15.75" customHeight="1">
      <c r="G356" s="2"/>
      <c r="H356" s="3"/>
    </row>
    <row r="357" spans="7:8" ht="15.75" customHeight="1">
      <c r="G357" s="2"/>
      <c r="H357" s="3"/>
    </row>
    <row r="358" spans="7:8" ht="15.75" customHeight="1">
      <c r="G358" s="2"/>
      <c r="H358" s="3"/>
    </row>
    <row r="359" spans="7:8" ht="15.75" customHeight="1">
      <c r="G359" s="2"/>
      <c r="H359" s="3"/>
    </row>
    <row r="360" spans="7:8" ht="15.75" customHeight="1">
      <c r="G360" s="2"/>
      <c r="H360" s="3"/>
    </row>
    <row r="361" spans="7:8" ht="15.75" customHeight="1">
      <c r="G361" s="2"/>
      <c r="H361" s="3"/>
    </row>
    <row r="362" spans="7:8" ht="15.75" customHeight="1">
      <c r="G362" s="2"/>
      <c r="H362" s="3"/>
    </row>
    <row r="363" spans="7:8" ht="15.75" customHeight="1">
      <c r="G363" s="2"/>
      <c r="H363" s="3"/>
    </row>
    <row r="364" spans="7:8" ht="15.75" customHeight="1">
      <c r="G364" s="2"/>
      <c r="H364" s="3"/>
    </row>
    <row r="365" spans="7:8" ht="15.75" customHeight="1">
      <c r="G365" s="2"/>
      <c r="H365" s="3"/>
    </row>
    <row r="366" spans="7:8" ht="15.75" customHeight="1">
      <c r="G366" s="2"/>
      <c r="H366" s="3"/>
    </row>
    <row r="367" spans="7:8" ht="15.75" customHeight="1">
      <c r="G367" s="2"/>
      <c r="H367" s="3"/>
    </row>
    <row r="368" spans="7:8" ht="15.75" customHeight="1">
      <c r="G368" s="2"/>
      <c r="H368" s="3"/>
    </row>
    <row r="369" spans="7:8" ht="15.75" customHeight="1">
      <c r="G369" s="2"/>
      <c r="H369" s="3"/>
    </row>
    <row r="370" spans="7:8" ht="15.75" customHeight="1">
      <c r="G370" s="2"/>
      <c r="H370" s="3"/>
    </row>
    <row r="371" spans="7:8" ht="15.75" customHeight="1">
      <c r="G371" s="2"/>
      <c r="H371" s="3"/>
    </row>
    <row r="372" spans="7:8" ht="15.75" customHeight="1">
      <c r="G372" s="2"/>
      <c r="H372" s="3"/>
    </row>
    <row r="373" spans="7:8" ht="15.75" customHeight="1">
      <c r="G373" s="2"/>
      <c r="H373" s="3"/>
    </row>
    <row r="374" spans="7:8" ht="15.75" customHeight="1">
      <c r="G374" s="2"/>
      <c r="H374" s="3"/>
    </row>
    <row r="375" spans="7:8" ht="15.75" customHeight="1">
      <c r="G375" s="2"/>
      <c r="H375" s="3"/>
    </row>
    <row r="376" spans="7:8" ht="15.75" customHeight="1">
      <c r="G376" s="2"/>
      <c r="H376" s="3"/>
    </row>
    <row r="377" spans="7:8" ht="15.75" customHeight="1">
      <c r="G377" s="2"/>
      <c r="H377" s="3"/>
    </row>
    <row r="378" spans="7:8" ht="15.75" customHeight="1">
      <c r="G378" s="2"/>
      <c r="H378" s="3"/>
    </row>
    <row r="379" spans="7:8" ht="15.75" customHeight="1">
      <c r="G379" s="2"/>
      <c r="H379" s="3"/>
    </row>
    <row r="380" spans="7:8" ht="15.75" customHeight="1">
      <c r="G380" s="2"/>
      <c r="H380" s="3"/>
    </row>
    <row r="381" spans="7:8" ht="15.75" customHeight="1">
      <c r="G381" s="2"/>
      <c r="H381" s="3"/>
    </row>
    <row r="382" spans="7:8" ht="15.75" customHeight="1">
      <c r="G382" s="2"/>
      <c r="H382" s="3"/>
    </row>
    <row r="383" spans="7:8" ht="15.75" customHeight="1">
      <c r="G383" s="2"/>
      <c r="H383" s="3"/>
    </row>
    <row r="384" spans="7:8" ht="15.75" customHeight="1">
      <c r="G384" s="2"/>
      <c r="H384" s="3"/>
    </row>
    <row r="385" spans="7:8" ht="15.75" customHeight="1">
      <c r="G385" s="2"/>
      <c r="H385" s="3"/>
    </row>
    <row r="386" spans="7:8" ht="15.75" customHeight="1">
      <c r="G386" s="2"/>
      <c r="H386" s="3"/>
    </row>
    <row r="387" spans="7:8" ht="15.75" customHeight="1">
      <c r="G387" s="2"/>
      <c r="H387" s="3"/>
    </row>
    <row r="388" spans="7:8" ht="15.75" customHeight="1">
      <c r="G388" s="2"/>
      <c r="H388" s="3"/>
    </row>
    <row r="389" spans="7:8" ht="15.75" customHeight="1">
      <c r="G389" s="2"/>
      <c r="H389" s="3"/>
    </row>
    <row r="390" spans="7:8" ht="15.75" customHeight="1">
      <c r="G390" s="2"/>
      <c r="H390" s="3"/>
    </row>
    <row r="391" spans="7:8" ht="15.75" customHeight="1">
      <c r="G391" s="2"/>
      <c r="H391" s="3"/>
    </row>
    <row r="392" spans="7:8" ht="15.75" customHeight="1">
      <c r="G392" s="2"/>
      <c r="H392" s="3"/>
    </row>
    <row r="393" spans="7:8" ht="15.75" customHeight="1">
      <c r="G393" s="2"/>
      <c r="H393" s="3"/>
    </row>
    <row r="394" spans="7:8" ht="15.75" customHeight="1">
      <c r="G394" s="2"/>
      <c r="H394" s="3"/>
    </row>
    <row r="395" spans="7:8" ht="15.75" customHeight="1">
      <c r="G395" s="2"/>
      <c r="H395" s="3"/>
    </row>
    <row r="396" spans="7:8" ht="15.75" customHeight="1">
      <c r="G396" s="2"/>
      <c r="H396" s="3"/>
    </row>
    <row r="397" spans="7:8" ht="15.75" customHeight="1">
      <c r="G397" s="2"/>
      <c r="H397" s="3"/>
    </row>
    <row r="398" spans="7:8" ht="15.75" customHeight="1">
      <c r="G398" s="2"/>
      <c r="H398" s="3"/>
    </row>
    <row r="399" spans="7:8" ht="15.75" customHeight="1">
      <c r="G399" s="2"/>
      <c r="H399" s="3"/>
    </row>
    <row r="400" spans="7:8" ht="15.75" customHeight="1">
      <c r="G400" s="2"/>
      <c r="H400" s="3"/>
    </row>
    <row r="401" spans="7:8" ht="15.75" customHeight="1">
      <c r="G401" s="2"/>
      <c r="H401" s="3"/>
    </row>
    <row r="402" spans="7:8" ht="15.75" customHeight="1">
      <c r="G402" s="2"/>
      <c r="H402" s="3"/>
    </row>
    <row r="403" spans="7:8" ht="15.75" customHeight="1">
      <c r="G403" s="2"/>
      <c r="H403" s="3"/>
    </row>
    <row r="404" spans="7:8" ht="15.75" customHeight="1">
      <c r="G404" s="2"/>
      <c r="H404" s="3"/>
    </row>
    <row r="405" spans="7:8" ht="15.75" customHeight="1">
      <c r="G405" s="2"/>
      <c r="H405" s="3"/>
    </row>
    <row r="406" spans="7:8" ht="15.75" customHeight="1">
      <c r="G406" s="2"/>
      <c r="H406" s="3"/>
    </row>
    <row r="407" spans="7:8" ht="15.75" customHeight="1">
      <c r="G407" s="2"/>
      <c r="H407" s="3"/>
    </row>
    <row r="408" spans="7:8" ht="15.75" customHeight="1">
      <c r="G408" s="2"/>
      <c r="H408" s="3"/>
    </row>
    <row r="409" spans="7:8" ht="15.75" customHeight="1">
      <c r="G409" s="2"/>
      <c r="H409" s="3"/>
    </row>
    <row r="410" spans="7:8" ht="15.75" customHeight="1">
      <c r="G410" s="2"/>
      <c r="H410" s="3"/>
    </row>
    <row r="411" spans="7:8" ht="15.75" customHeight="1">
      <c r="G411" s="2"/>
      <c r="H411" s="3"/>
    </row>
    <row r="412" spans="7:8" ht="15.75" customHeight="1">
      <c r="G412" s="2"/>
      <c r="H412" s="3"/>
    </row>
    <row r="413" spans="7:8" ht="15.75" customHeight="1">
      <c r="G413" s="2"/>
      <c r="H413" s="3"/>
    </row>
    <row r="414" spans="7:8" ht="15.75" customHeight="1">
      <c r="G414" s="2"/>
      <c r="H414" s="3"/>
    </row>
    <row r="415" spans="7:8" ht="15.75" customHeight="1">
      <c r="G415" s="2"/>
      <c r="H415" s="3"/>
    </row>
    <row r="416" spans="7:8" ht="15.75" customHeight="1">
      <c r="G416" s="2"/>
      <c r="H416" s="3"/>
    </row>
    <row r="417" spans="7:8" ht="15.75" customHeight="1">
      <c r="G417" s="2"/>
      <c r="H417" s="3"/>
    </row>
    <row r="418" spans="7:8" ht="15.75" customHeight="1">
      <c r="G418" s="2"/>
      <c r="H418" s="3"/>
    </row>
    <row r="419" spans="7:8" ht="15.75" customHeight="1">
      <c r="G419" s="2"/>
      <c r="H419" s="3"/>
    </row>
    <row r="420" spans="7:8" ht="15.75" customHeight="1">
      <c r="G420" s="2"/>
      <c r="H420" s="3"/>
    </row>
    <row r="421" spans="7:8" ht="15.75" customHeight="1">
      <c r="G421" s="2"/>
      <c r="H421" s="3"/>
    </row>
    <row r="422" spans="7:8" ht="15.75" customHeight="1">
      <c r="G422" s="2"/>
      <c r="H422" s="3"/>
    </row>
    <row r="423" spans="7:8" ht="15.75" customHeight="1">
      <c r="G423" s="2"/>
      <c r="H423" s="3"/>
    </row>
    <row r="424" spans="7:8" ht="15.75" customHeight="1">
      <c r="G424" s="2"/>
      <c r="H424" s="3"/>
    </row>
    <row r="425" spans="7:8" ht="15.75" customHeight="1">
      <c r="G425" s="2"/>
      <c r="H425" s="3"/>
    </row>
    <row r="426" spans="7:8" ht="15.75" customHeight="1">
      <c r="G426" s="2"/>
      <c r="H426" s="3"/>
    </row>
    <row r="427" spans="7:8" ht="15.75" customHeight="1">
      <c r="G427" s="2"/>
      <c r="H427" s="3"/>
    </row>
    <row r="428" spans="7:8" ht="15.75" customHeight="1">
      <c r="G428" s="2"/>
      <c r="H428" s="3"/>
    </row>
    <row r="429" spans="7:8" ht="15.75" customHeight="1">
      <c r="G429" s="2"/>
      <c r="H429" s="3"/>
    </row>
    <row r="430" spans="7:8" ht="15.75" customHeight="1">
      <c r="G430" s="2"/>
      <c r="H430" s="3"/>
    </row>
    <row r="431" spans="7:8" ht="15.75" customHeight="1">
      <c r="G431" s="2"/>
      <c r="H431" s="3"/>
    </row>
    <row r="432" spans="7:8" ht="15.75" customHeight="1">
      <c r="G432" s="2"/>
      <c r="H432" s="3"/>
    </row>
    <row r="433" spans="7:8" ht="15.75" customHeight="1">
      <c r="G433" s="2"/>
      <c r="H433" s="3"/>
    </row>
    <row r="434" spans="7:8" ht="15.75" customHeight="1">
      <c r="G434" s="2"/>
      <c r="H434" s="3"/>
    </row>
    <row r="435" spans="7:8" ht="15.75" customHeight="1">
      <c r="G435" s="2"/>
      <c r="H435" s="3"/>
    </row>
    <row r="436" spans="7:8" ht="15.75" customHeight="1">
      <c r="G436" s="2"/>
      <c r="H436" s="3"/>
    </row>
    <row r="437" spans="7:8" ht="15.75" customHeight="1">
      <c r="G437" s="2"/>
      <c r="H437" s="3"/>
    </row>
    <row r="438" spans="7:8" ht="15.75" customHeight="1">
      <c r="G438" s="2"/>
      <c r="H438" s="3"/>
    </row>
    <row r="439" spans="7:8" ht="15.75" customHeight="1">
      <c r="G439" s="2"/>
      <c r="H439" s="3"/>
    </row>
    <row r="440" spans="7:8" ht="15.75" customHeight="1">
      <c r="G440" s="2"/>
      <c r="H440" s="3"/>
    </row>
    <row r="441" spans="7:8" ht="15.75" customHeight="1">
      <c r="G441" s="2"/>
      <c r="H441" s="3"/>
    </row>
    <row r="442" spans="7:8" ht="15.75" customHeight="1">
      <c r="G442" s="2"/>
      <c r="H442" s="3"/>
    </row>
    <row r="443" spans="7:8" ht="15.75" customHeight="1">
      <c r="G443" s="2"/>
      <c r="H443" s="3"/>
    </row>
    <row r="444" spans="7:8" ht="15.75" customHeight="1">
      <c r="G444" s="2"/>
      <c r="H444" s="3"/>
    </row>
    <row r="445" spans="7:8" ht="15.75" customHeight="1">
      <c r="G445" s="2"/>
      <c r="H445" s="3"/>
    </row>
    <row r="446" spans="7:8" ht="15.75" customHeight="1">
      <c r="G446" s="2"/>
      <c r="H446" s="3"/>
    </row>
    <row r="447" spans="7:8" ht="15.75" customHeight="1">
      <c r="G447" s="2"/>
      <c r="H447" s="3"/>
    </row>
    <row r="448" spans="7:8" ht="15.75" customHeight="1">
      <c r="G448" s="2"/>
      <c r="H448" s="3"/>
    </row>
    <row r="449" spans="7:8" ht="15.75" customHeight="1">
      <c r="G449" s="2"/>
      <c r="H449" s="3"/>
    </row>
    <row r="450" spans="7:8" ht="15.75" customHeight="1">
      <c r="G450" s="2"/>
      <c r="H450" s="3"/>
    </row>
    <row r="451" spans="7:8" ht="15.75" customHeight="1">
      <c r="G451" s="2"/>
      <c r="H451" s="3"/>
    </row>
    <row r="452" spans="7:8" ht="15.75" customHeight="1">
      <c r="G452" s="2"/>
      <c r="H452" s="3"/>
    </row>
    <row r="453" spans="7:8" ht="15.75" customHeight="1">
      <c r="G453" s="2"/>
      <c r="H453" s="3"/>
    </row>
    <row r="454" spans="7:8" ht="15.75" customHeight="1">
      <c r="G454" s="2"/>
      <c r="H454" s="3"/>
    </row>
    <row r="455" spans="7:8" ht="15.75" customHeight="1">
      <c r="G455" s="2"/>
      <c r="H455" s="3"/>
    </row>
    <row r="456" spans="7:8" ht="15.75" customHeight="1">
      <c r="G456" s="2"/>
      <c r="H456" s="3"/>
    </row>
    <row r="457" spans="7:8" ht="15.75" customHeight="1">
      <c r="G457" s="2"/>
      <c r="H457" s="3"/>
    </row>
    <row r="458" spans="7:8" ht="15.75" customHeight="1">
      <c r="G458" s="2"/>
      <c r="H458" s="3"/>
    </row>
    <row r="459" spans="7:8" ht="15.75" customHeight="1">
      <c r="G459" s="2"/>
      <c r="H459" s="3"/>
    </row>
    <row r="460" spans="7:8" ht="15.75" customHeight="1">
      <c r="G460" s="2"/>
      <c r="H460" s="3"/>
    </row>
    <row r="461" spans="7:8" ht="15.75" customHeight="1">
      <c r="G461" s="2"/>
      <c r="H461" s="3"/>
    </row>
    <row r="462" spans="7:8" ht="15.75" customHeight="1">
      <c r="G462" s="2"/>
      <c r="H462" s="3"/>
    </row>
    <row r="463" spans="7:8" ht="15.75" customHeight="1">
      <c r="G463" s="2"/>
      <c r="H463" s="3"/>
    </row>
    <row r="464" spans="7:8" ht="15.75" customHeight="1">
      <c r="G464" s="2"/>
      <c r="H464" s="3"/>
    </row>
    <row r="465" spans="7:8" ht="15.75" customHeight="1">
      <c r="G465" s="2"/>
      <c r="H465" s="3"/>
    </row>
    <row r="466" spans="7:8" ht="15.75" customHeight="1">
      <c r="G466" s="2"/>
      <c r="H466" s="3"/>
    </row>
    <row r="467" spans="7:8" ht="15.75" customHeight="1">
      <c r="G467" s="2"/>
      <c r="H467" s="3"/>
    </row>
    <row r="468" spans="7:8" ht="15.75" customHeight="1">
      <c r="G468" s="2"/>
      <c r="H468" s="3"/>
    </row>
    <row r="469" spans="7:8" ht="15.75" customHeight="1">
      <c r="G469" s="2"/>
      <c r="H469" s="3"/>
    </row>
    <row r="470" spans="7:8" ht="15.75" customHeight="1">
      <c r="G470" s="2"/>
      <c r="H470" s="3"/>
    </row>
    <row r="471" spans="7:8" ht="15.75" customHeight="1">
      <c r="G471" s="2"/>
      <c r="H471" s="3"/>
    </row>
    <row r="472" spans="7:8" ht="15.75" customHeight="1">
      <c r="G472" s="2"/>
      <c r="H472" s="3"/>
    </row>
    <row r="473" spans="7:8" ht="15.75" customHeight="1">
      <c r="G473" s="2"/>
      <c r="H473" s="3"/>
    </row>
    <row r="474" spans="7:8" ht="15.75" customHeight="1">
      <c r="G474" s="2"/>
      <c r="H474" s="3"/>
    </row>
    <row r="475" spans="7:8" ht="15.75" customHeight="1">
      <c r="G475" s="2"/>
      <c r="H475" s="3"/>
    </row>
    <row r="476" spans="7:8" ht="15.75" customHeight="1">
      <c r="G476" s="2"/>
      <c r="H476" s="3"/>
    </row>
    <row r="477" spans="7:8" ht="15.75" customHeight="1">
      <c r="G477" s="2"/>
      <c r="H477" s="3"/>
    </row>
    <row r="478" spans="7:8" ht="15.75" customHeight="1">
      <c r="G478" s="2"/>
      <c r="H478" s="3"/>
    </row>
    <row r="479" spans="7:8" ht="15.75" customHeight="1">
      <c r="G479" s="2"/>
      <c r="H479" s="3"/>
    </row>
    <row r="480" spans="7:8" ht="15.75" customHeight="1">
      <c r="G480" s="2"/>
      <c r="H480" s="3"/>
    </row>
    <row r="481" spans="7:8" ht="15.75" customHeight="1">
      <c r="G481" s="2"/>
      <c r="H481" s="3"/>
    </row>
    <row r="482" spans="7:8" ht="15.75" customHeight="1">
      <c r="G482" s="2"/>
      <c r="H482" s="3"/>
    </row>
    <row r="483" spans="7:8" ht="15.75" customHeight="1">
      <c r="G483" s="2"/>
      <c r="H483" s="3"/>
    </row>
    <row r="484" spans="7:8" ht="15.75" customHeight="1">
      <c r="G484" s="2"/>
      <c r="H484" s="3"/>
    </row>
    <row r="485" spans="7:8" ht="15.75" customHeight="1">
      <c r="G485" s="2"/>
      <c r="H485" s="3"/>
    </row>
    <row r="486" spans="7:8" ht="15.75" customHeight="1">
      <c r="G486" s="2"/>
      <c r="H486" s="3"/>
    </row>
    <row r="487" spans="7:8" ht="15.75" customHeight="1">
      <c r="G487" s="2"/>
      <c r="H487" s="3"/>
    </row>
    <row r="488" spans="7:8" ht="15.75" customHeight="1">
      <c r="G488" s="2"/>
      <c r="H488" s="3"/>
    </row>
    <row r="489" spans="7:8" ht="15.75" customHeight="1">
      <c r="G489" s="2"/>
      <c r="H489" s="3"/>
    </row>
    <row r="490" spans="7:8" ht="15.75" customHeight="1">
      <c r="G490" s="2"/>
      <c r="H490" s="3"/>
    </row>
    <row r="491" spans="7:8" ht="15.75" customHeight="1">
      <c r="G491" s="2"/>
      <c r="H491" s="3"/>
    </row>
    <row r="492" spans="7:8" ht="15.75" customHeight="1">
      <c r="G492" s="2"/>
      <c r="H492" s="3"/>
    </row>
    <row r="493" spans="7:8" ht="15.75" customHeight="1">
      <c r="G493" s="2"/>
      <c r="H493" s="3"/>
    </row>
    <row r="494" spans="7:8" ht="15.75" customHeight="1">
      <c r="G494" s="2"/>
      <c r="H494" s="3"/>
    </row>
    <row r="495" spans="7:8" ht="15.75" customHeight="1">
      <c r="G495" s="2"/>
      <c r="H495" s="3"/>
    </row>
    <row r="496" spans="7:8" ht="15.75" customHeight="1">
      <c r="G496" s="2"/>
      <c r="H496" s="3"/>
    </row>
    <row r="497" spans="7:8" ht="15.75" customHeight="1">
      <c r="G497" s="2"/>
      <c r="H497" s="3"/>
    </row>
    <row r="498" spans="7:8" ht="15.75" customHeight="1">
      <c r="G498" s="2"/>
      <c r="H498" s="3"/>
    </row>
    <row r="499" spans="7:8" ht="15.75" customHeight="1">
      <c r="G499" s="2"/>
      <c r="H499" s="3"/>
    </row>
    <row r="500" spans="7:8" ht="15.75" customHeight="1">
      <c r="G500" s="2"/>
      <c r="H500" s="3"/>
    </row>
    <row r="501" spans="7:8" ht="15.75" customHeight="1">
      <c r="G501" s="2"/>
      <c r="H501" s="3"/>
    </row>
    <row r="502" spans="7:8" ht="15.75" customHeight="1">
      <c r="G502" s="2"/>
      <c r="H502" s="3"/>
    </row>
    <row r="503" spans="7:8" ht="15.75" customHeight="1">
      <c r="G503" s="2"/>
      <c r="H503" s="3"/>
    </row>
    <row r="504" spans="7:8" ht="15.75" customHeight="1">
      <c r="G504" s="2"/>
      <c r="H504" s="3"/>
    </row>
    <row r="505" spans="7:8" ht="15.75" customHeight="1">
      <c r="G505" s="2"/>
      <c r="H505" s="3"/>
    </row>
    <row r="506" spans="7:8" ht="15.75" customHeight="1">
      <c r="G506" s="2"/>
      <c r="H506" s="3"/>
    </row>
    <row r="507" spans="7:8" ht="15.75" customHeight="1">
      <c r="G507" s="2"/>
      <c r="H507" s="3"/>
    </row>
    <row r="508" spans="7:8" ht="15.75" customHeight="1">
      <c r="G508" s="2"/>
      <c r="H508" s="3"/>
    </row>
    <row r="509" spans="7:8" ht="15.75" customHeight="1">
      <c r="G509" s="2"/>
      <c r="H509" s="3"/>
    </row>
    <row r="510" spans="7:8" ht="15.75" customHeight="1">
      <c r="G510" s="2"/>
      <c r="H510" s="3"/>
    </row>
    <row r="511" spans="7:8" ht="15.75" customHeight="1">
      <c r="G511" s="2"/>
      <c r="H511" s="3"/>
    </row>
    <row r="512" spans="7:8" ht="15.75" customHeight="1">
      <c r="G512" s="2"/>
      <c r="H512" s="3"/>
    </row>
    <row r="513" spans="7:8" ht="15.75" customHeight="1">
      <c r="G513" s="2"/>
      <c r="H513" s="3"/>
    </row>
    <row r="514" spans="7:8" ht="15.75" customHeight="1">
      <c r="G514" s="2"/>
      <c r="H514" s="3"/>
    </row>
    <row r="515" spans="7:8" ht="15.75" customHeight="1">
      <c r="G515" s="2"/>
      <c r="H515" s="3"/>
    </row>
    <row r="516" spans="7:8" ht="15.75" customHeight="1">
      <c r="G516" s="2"/>
      <c r="H516" s="3"/>
    </row>
    <row r="517" spans="7:8" ht="15.75" customHeight="1">
      <c r="G517" s="2"/>
      <c r="H517" s="3"/>
    </row>
    <row r="518" spans="7:8" ht="15.75" customHeight="1">
      <c r="G518" s="2"/>
      <c r="H518" s="3"/>
    </row>
    <row r="519" spans="7:8" ht="15.75" customHeight="1">
      <c r="G519" s="2"/>
      <c r="H519" s="3"/>
    </row>
    <row r="520" spans="7:8" ht="15.75" customHeight="1">
      <c r="G520" s="2"/>
      <c r="H520" s="3"/>
    </row>
    <row r="521" spans="7:8" ht="15.75" customHeight="1">
      <c r="G521" s="2"/>
      <c r="H521" s="3"/>
    </row>
    <row r="522" spans="7:8" ht="15.75" customHeight="1">
      <c r="G522" s="2"/>
      <c r="H522" s="3"/>
    </row>
    <row r="523" spans="7:8" ht="15.75" customHeight="1">
      <c r="G523" s="2"/>
      <c r="H523" s="3"/>
    </row>
    <row r="524" spans="7:8" ht="15.75" customHeight="1">
      <c r="G524" s="2"/>
      <c r="H524" s="3"/>
    </row>
    <row r="525" spans="7:8" ht="15.75" customHeight="1">
      <c r="G525" s="2"/>
      <c r="H525" s="3"/>
    </row>
    <row r="526" spans="7:8" ht="15.75" customHeight="1">
      <c r="G526" s="2"/>
      <c r="H526" s="3"/>
    </row>
    <row r="527" spans="7:8" ht="15.75" customHeight="1">
      <c r="G527" s="2"/>
      <c r="H527" s="3"/>
    </row>
    <row r="528" spans="7:8" ht="15.75" customHeight="1">
      <c r="G528" s="2"/>
      <c r="H528" s="3"/>
    </row>
    <row r="529" spans="7:8" ht="15.75" customHeight="1">
      <c r="G529" s="2"/>
      <c r="H529" s="3"/>
    </row>
    <row r="530" spans="7:8" ht="15.75" customHeight="1">
      <c r="G530" s="2"/>
      <c r="H530" s="3"/>
    </row>
    <row r="531" spans="7:8" ht="15.75" customHeight="1">
      <c r="G531" s="2"/>
      <c r="H531" s="3"/>
    </row>
    <row r="532" spans="7:8" ht="15.75" customHeight="1">
      <c r="G532" s="2"/>
      <c r="H532" s="3"/>
    </row>
    <row r="533" spans="7:8" ht="15.75" customHeight="1">
      <c r="G533" s="2"/>
      <c r="H533" s="3"/>
    </row>
    <row r="534" spans="7:8" ht="15.75" customHeight="1">
      <c r="G534" s="2"/>
      <c r="H534" s="3"/>
    </row>
    <row r="535" spans="7:8" ht="15.75" customHeight="1">
      <c r="G535" s="2"/>
      <c r="H535" s="3"/>
    </row>
    <row r="536" spans="7:8" ht="15.75" customHeight="1">
      <c r="G536" s="2"/>
      <c r="H536" s="3"/>
    </row>
    <row r="537" spans="7:8" ht="15.75" customHeight="1">
      <c r="G537" s="2"/>
      <c r="H537" s="3"/>
    </row>
    <row r="538" spans="7:8" ht="15.75" customHeight="1">
      <c r="G538" s="2"/>
      <c r="H538" s="3"/>
    </row>
    <row r="539" spans="7:8" ht="15.75" customHeight="1">
      <c r="G539" s="2"/>
      <c r="H539" s="3"/>
    </row>
    <row r="540" spans="7:8" ht="15.75" customHeight="1">
      <c r="G540" s="2"/>
      <c r="H540" s="3"/>
    </row>
    <row r="541" spans="7:8" ht="15.75" customHeight="1">
      <c r="G541" s="2"/>
      <c r="H541" s="3"/>
    </row>
    <row r="542" spans="7:8" ht="15.75" customHeight="1">
      <c r="G542" s="2"/>
      <c r="H542" s="3"/>
    </row>
    <row r="543" spans="7:8" ht="15.75" customHeight="1">
      <c r="G543" s="2"/>
      <c r="H543" s="3"/>
    </row>
    <row r="544" spans="7:8" ht="15.75" customHeight="1">
      <c r="G544" s="2"/>
      <c r="H544" s="3"/>
    </row>
    <row r="545" spans="7:8" ht="15.75" customHeight="1">
      <c r="G545" s="2"/>
      <c r="H545" s="3"/>
    </row>
    <row r="546" spans="7:8" ht="15.75" customHeight="1">
      <c r="G546" s="2"/>
      <c r="H546" s="3"/>
    </row>
    <row r="547" spans="7:8" ht="15.75" customHeight="1">
      <c r="G547" s="2"/>
      <c r="H547" s="3"/>
    </row>
    <row r="548" spans="7:8" ht="15.75" customHeight="1">
      <c r="G548" s="2"/>
      <c r="H548" s="3"/>
    </row>
    <row r="549" spans="7:8" ht="15.75" customHeight="1">
      <c r="G549" s="2"/>
      <c r="H549" s="3"/>
    </row>
    <row r="550" spans="7:8" ht="15.75" customHeight="1">
      <c r="G550" s="2"/>
      <c r="H550" s="3"/>
    </row>
    <row r="551" spans="7:8" ht="15.75" customHeight="1">
      <c r="G551" s="2"/>
      <c r="H551" s="3"/>
    </row>
    <row r="552" spans="7:8" ht="15.75" customHeight="1">
      <c r="G552" s="2"/>
      <c r="H552" s="3"/>
    </row>
    <row r="553" spans="7:8" ht="15.75" customHeight="1">
      <c r="G553" s="2"/>
      <c r="H553" s="3"/>
    </row>
    <row r="554" spans="7:8" ht="15.75" customHeight="1">
      <c r="G554" s="2"/>
      <c r="H554" s="3"/>
    </row>
    <row r="555" spans="7:8" ht="15.75" customHeight="1">
      <c r="G555" s="2"/>
      <c r="H555" s="3"/>
    </row>
    <row r="556" spans="7:8" ht="15.75" customHeight="1">
      <c r="G556" s="2"/>
      <c r="H556" s="3"/>
    </row>
    <row r="557" spans="7:8" ht="15.75" customHeight="1">
      <c r="G557" s="2"/>
      <c r="H557" s="3"/>
    </row>
    <row r="558" spans="7:8" ht="15.75" customHeight="1">
      <c r="G558" s="2"/>
      <c r="H558" s="3"/>
    </row>
    <row r="559" spans="7:8" ht="15.75" customHeight="1">
      <c r="G559" s="2"/>
      <c r="H559" s="3"/>
    </row>
    <row r="560" spans="7:8" ht="15.75" customHeight="1">
      <c r="G560" s="2"/>
      <c r="H560" s="3"/>
    </row>
    <row r="561" spans="7:8" ht="15.75" customHeight="1">
      <c r="G561" s="2"/>
      <c r="H561" s="3"/>
    </row>
    <row r="562" spans="7:8" ht="15.75" customHeight="1">
      <c r="G562" s="2"/>
      <c r="H562" s="3"/>
    </row>
    <row r="563" spans="7:8" ht="15.75" customHeight="1">
      <c r="G563" s="2"/>
      <c r="H563" s="3"/>
    </row>
    <row r="564" spans="7:8" ht="15.75" customHeight="1">
      <c r="G564" s="2"/>
      <c r="H564" s="3"/>
    </row>
    <row r="565" spans="7:8" ht="15.75" customHeight="1">
      <c r="G565" s="2"/>
      <c r="H565" s="3"/>
    </row>
    <row r="566" spans="7:8" ht="15.75" customHeight="1">
      <c r="G566" s="2"/>
      <c r="H566" s="3"/>
    </row>
    <row r="567" spans="7:8" ht="15.75" customHeight="1">
      <c r="G567" s="2"/>
      <c r="H567" s="3"/>
    </row>
    <row r="568" spans="7:8" ht="15.75" customHeight="1">
      <c r="G568" s="2"/>
      <c r="H568" s="3"/>
    </row>
    <row r="569" spans="7:8" ht="15.75" customHeight="1">
      <c r="G569" s="2"/>
      <c r="H569" s="3"/>
    </row>
    <row r="570" spans="7:8" ht="15.75" customHeight="1">
      <c r="G570" s="2"/>
      <c r="H570" s="3"/>
    </row>
    <row r="571" spans="7:8" ht="15.75" customHeight="1">
      <c r="G571" s="2"/>
      <c r="H571" s="3"/>
    </row>
    <row r="572" spans="7:8" ht="15.75" customHeight="1">
      <c r="G572" s="2"/>
      <c r="H572" s="3"/>
    </row>
    <row r="573" spans="7:8" ht="15.75" customHeight="1">
      <c r="G573" s="2"/>
      <c r="H573" s="3"/>
    </row>
    <row r="574" spans="7:8" ht="15.75" customHeight="1">
      <c r="G574" s="2"/>
      <c r="H574" s="3"/>
    </row>
    <row r="575" spans="7:8" ht="15.75" customHeight="1">
      <c r="G575" s="2"/>
      <c r="H575" s="3"/>
    </row>
    <row r="576" spans="7:8" ht="15.75" customHeight="1">
      <c r="G576" s="2"/>
      <c r="H576" s="3"/>
    </row>
    <row r="577" spans="7:8" ht="15.75" customHeight="1">
      <c r="G577" s="2"/>
      <c r="H577" s="3"/>
    </row>
    <row r="578" spans="7:8" ht="15.75" customHeight="1">
      <c r="G578" s="2"/>
      <c r="H578" s="3"/>
    </row>
    <row r="579" spans="7:8" ht="15.75" customHeight="1">
      <c r="G579" s="2"/>
      <c r="H579" s="3"/>
    </row>
    <row r="580" spans="7:8" ht="15.75" customHeight="1">
      <c r="G580" s="2"/>
      <c r="H580" s="3"/>
    </row>
    <row r="581" spans="7:8" ht="15.75" customHeight="1">
      <c r="G581" s="2"/>
      <c r="H581" s="3"/>
    </row>
    <row r="582" spans="7:8" ht="15.75" customHeight="1">
      <c r="G582" s="2"/>
      <c r="H582" s="3"/>
    </row>
    <row r="583" spans="7:8" ht="15.75" customHeight="1">
      <c r="G583" s="2"/>
      <c r="H583" s="3"/>
    </row>
    <row r="584" spans="7:8" ht="15.75" customHeight="1">
      <c r="G584" s="2"/>
      <c r="H584" s="3"/>
    </row>
    <row r="585" spans="7:8" ht="15.75" customHeight="1">
      <c r="G585" s="2"/>
      <c r="H585" s="3"/>
    </row>
    <row r="586" spans="7:8" ht="15.75" customHeight="1">
      <c r="G586" s="2"/>
      <c r="H586" s="3"/>
    </row>
    <row r="587" spans="7:8" ht="15.75" customHeight="1">
      <c r="G587" s="2"/>
      <c r="H587" s="3"/>
    </row>
    <row r="588" spans="7:8" ht="15.75" customHeight="1">
      <c r="G588" s="2"/>
      <c r="H588" s="3"/>
    </row>
    <row r="589" spans="7:8" ht="15.75" customHeight="1">
      <c r="G589" s="2"/>
      <c r="H589" s="3"/>
    </row>
    <row r="590" spans="7:8" ht="15.75" customHeight="1">
      <c r="G590" s="2"/>
      <c r="H590" s="3"/>
    </row>
    <row r="591" spans="7:8" ht="15.75" customHeight="1">
      <c r="G591" s="2"/>
      <c r="H591" s="3"/>
    </row>
    <row r="592" spans="7:8" ht="15.75" customHeight="1">
      <c r="G592" s="2"/>
      <c r="H592" s="3"/>
    </row>
    <row r="593" spans="7:8" ht="15.75" customHeight="1">
      <c r="G593" s="2"/>
      <c r="H593" s="3"/>
    </row>
    <row r="594" spans="7:8" ht="15.75" customHeight="1">
      <c r="G594" s="2"/>
      <c r="H594" s="3"/>
    </row>
    <row r="595" spans="7:8" ht="15.75" customHeight="1">
      <c r="G595" s="2"/>
      <c r="H595" s="3"/>
    </row>
    <row r="596" spans="7:8" ht="15.75" customHeight="1">
      <c r="G596" s="2"/>
      <c r="H596" s="3"/>
    </row>
    <row r="597" spans="7:8" ht="15.75" customHeight="1">
      <c r="G597" s="2"/>
      <c r="H597" s="3"/>
    </row>
    <row r="598" spans="7:8" ht="15.75" customHeight="1">
      <c r="G598" s="2"/>
      <c r="H598" s="3"/>
    </row>
    <row r="599" spans="7:8" ht="15.75" customHeight="1">
      <c r="G599" s="2"/>
      <c r="H599" s="3"/>
    </row>
    <row r="600" spans="7:8" ht="15.75" customHeight="1">
      <c r="G600" s="2"/>
      <c r="H600" s="3"/>
    </row>
    <row r="601" spans="7:8" ht="15.75" customHeight="1">
      <c r="G601" s="2"/>
      <c r="H601" s="3"/>
    </row>
    <row r="602" spans="7:8" ht="15.75" customHeight="1">
      <c r="G602" s="2"/>
      <c r="H602" s="3"/>
    </row>
    <row r="603" spans="7:8" ht="15.75" customHeight="1">
      <c r="G603" s="2"/>
      <c r="H603" s="3"/>
    </row>
    <row r="604" spans="7:8" ht="15.75" customHeight="1">
      <c r="G604" s="2"/>
      <c r="H604" s="3"/>
    </row>
    <row r="605" spans="7:8" ht="15.75" customHeight="1">
      <c r="G605" s="2"/>
      <c r="H605" s="3"/>
    </row>
    <row r="606" spans="7:8" ht="15.75" customHeight="1">
      <c r="G606" s="2"/>
      <c r="H606" s="3"/>
    </row>
    <row r="607" spans="7:8" ht="15.75" customHeight="1">
      <c r="G607" s="2"/>
      <c r="H607" s="3"/>
    </row>
    <row r="608" spans="7:8" ht="15.75" customHeight="1">
      <c r="G608" s="2"/>
      <c r="H608" s="3"/>
    </row>
    <row r="609" spans="7:8" ht="15.75" customHeight="1">
      <c r="G609" s="2"/>
      <c r="H609" s="3"/>
    </row>
    <row r="610" spans="7:8" ht="15.75" customHeight="1">
      <c r="G610" s="2"/>
      <c r="H610" s="3"/>
    </row>
    <row r="611" spans="7:8" ht="15.75" customHeight="1">
      <c r="G611" s="2"/>
      <c r="H611" s="3"/>
    </row>
    <row r="612" spans="7:8" ht="15.75" customHeight="1">
      <c r="G612" s="2"/>
      <c r="H612" s="3"/>
    </row>
    <row r="613" spans="7:8" ht="15.75" customHeight="1">
      <c r="G613" s="2"/>
      <c r="H613" s="3"/>
    </row>
    <row r="614" spans="7:8" ht="15.75" customHeight="1">
      <c r="G614" s="2"/>
      <c r="H614" s="3"/>
    </row>
    <row r="615" spans="7:8" ht="15.75" customHeight="1">
      <c r="G615" s="2"/>
      <c r="H615" s="3"/>
    </row>
    <row r="616" spans="7:8" ht="15.75" customHeight="1">
      <c r="G616" s="2"/>
      <c r="H616" s="3"/>
    </row>
    <row r="617" spans="7:8" ht="15.75" customHeight="1">
      <c r="G617" s="2"/>
      <c r="H617" s="3"/>
    </row>
    <row r="618" spans="7:8" ht="15.75" customHeight="1">
      <c r="G618" s="2"/>
      <c r="H618" s="3"/>
    </row>
    <row r="619" spans="7:8" ht="15.75" customHeight="1">
      <c r="G619" s="2"/>
      <c r="H619" s="3"/>
    </row>
    <row r="620" spans="7:8" ht="15.75" customHeight="1">
      <c r="G620" s="2"/>
      <c r="H620" s="3"/>
    </row>
    <row r="621" spans="7:8" ht="15.75" customHeight="1">
      <c r="G621" s="2"/>
      <c r="H621" s="3"/>
    </row>
    <row r="622" spans="7:8" ht="15.75" customHeight="1">
      <c r="G622" s="2"/>
      <c r="H622" s="3"/>
    </row>
    <row r="623" spans="7:8" ht="15.75" customHeight="1">
      <c r="G623" s="2"/>
      <c r="H623" s="3"/>
    </row>
    <row r="624" spans="7:8" ht="15.75" customHeight="1">
      <c r="G624" s="2"/>
      <c r="H624" s="3"/>
    </row>
    <row r="625" spans="7:8" ht="15.75" customHeight="1">
      <c r="G625" s="2"/>
      <c r="H625" s="3"/>
    </row>
    <row r="626" spans="7:8" ht="15.75" customHeight="1">
      <c r="G626" s="2"/>
      <c r="H626" s="3"/>
    </row>
    <row r="627" spans="7:8" ht="15.75" customHeight="1">
      <c r="G627" s="2"/>
      <c r="H627" s="3"/>
    </row>
    <row r="628" spans="7:8" ht="15.75" customHeight="1">
      <c r="G628" s="2"/>
      <c r="H628" s="3"/>
    </row>
    <row r="629" spans="7:8" ht="15.75" customHeight="1">
      <c r="G629" s="2"/>
      <c r="H629" s="3"/>
    </row>
    <row r="630" spans="7:8" ht="15.75" customHeight="1">
      <c r="G630" s="2"/>
      <c r="H630" s="3"/>
    </row>
    <row r="631" spans="7:8" ht="15.75" customHeight="1">
      <c r="G631" s="2"/>
      <c r="H631" s="3"/>
    </row>
    <row r="632" spans="7:8" ht="15.75" customHeight="1">
      <c r="G632" s="2"/>
      <c r="H632" s="3"/>
    </row>
    <row r="633" spans="7:8" ht="15.75" customHeight="1">
      <c r="G633" s="2"/>
      <c r="H633" s="3"/>
    </row>
    <row r="634" spans="7:8" ht="15.75" customHeight="1">
      <c r="G634" s="2"/>
      <c r="H634" s="3"/>
    </row>
    <row r="635" spans="7:8" ht="15.75" customHeight="1">
      <c r="G635" s="2"/>
      <c r="H635" s="3"/>
    </row>
    <row r="636" spans="7:8" ht="15.75" customHeight="1">
      <c r="G636" s="2"/>
      <c r="H636" s="3"/>
    </row>
    <row r="637" spans="7:8" ht="15.75" customHeight="1">
      <c r="G637" s="2"/>
      <c r="H637" s="3"/>
    </row>
    <row r="638" spans="7:8" ht="15.75" customHeight="1">
      <c r="G638" s="2"/>
      <c r="H638" s="3"/>
    </row>
    <row r="639" spans="7:8" ht="15.75" customHeight="1">
      <c r="G639" s="2"/>
      <c r="H639" s="3"/>
    </row>
    <row r="640" spans="7:8" ht="15.75" customHeight="1">
      <c r="G640" s="2"/>
      <c r="H640" s="3"/>
    </row>
    <row r="641" spans="7:8" ht="15.75" customHeight="1">
      <c r="G641" s="2"/>
      <c r="H641" s="3"/>
    </row>
    <row r="642" spans="7:8" ht="15.75" customHeight="1">
      <c r="G642" s="2"/>
      <c r="H642" s="3"/>
    </row>
    <row r="643" spans="7:8" ht="15.75" customHeight="1">
      <c r="G643" s="2"/>
      <c r="H643" s="3"/>
    </row>
    <row r="644" spans="7:8" ht="15.75" customHeight="1">
      <c r="G644" s="2"/>
      <c r="H644" s="3"/>
    </row>
    <row r="645" spans="7:8" ht="15.75" customHeight="1">
      <c r="G645" s="2"/>
      <c r="H645" s="3"/>
    </row>
    <row r="646" spans="7:8" ht="15.75" customHeight="1">
      <c r="G646" s="2"/>
      <c r="H646" s="3"/>
    </row>
    <row r="647" spans="7:8" ht="15.75" customHeight="1">
      <c r="G647" s="2"/>
      <c r="H647" s="3"/>
    </row>
    <row r="648" spans="7:8" ht="15.75" customHeight="1">
      <c r="G648" s="2"/>
      <c r="H648" s="3"/>
    </row>
    <row r="649" spans="7:8" ht="15.75" customHeight="1">
      <c r="G649" s="2"/>
      <c r="H649" s="3"/>
    </row>
    <row r="650" spans="7:8" ht="15.75" customHeight="1">
      <c r="G650" s="2"/>
      <c r="H650" s="3"/>
    </row>
    <row r="651" spans="7:8" ht="15.75" customHeight="1">
      <c r="G651" s="2"/>
      <c r="H651" s="3"/>
    </row>
    <row r="652" spans="7:8" ht="15.75" customHeight="1">
      <c r="G652" s="2"/>
      <c r="H652" s="3"/>
    </row>
    <row r="653" spans="7:8" ht="15.75" customHeight="1">
      <c r="G653" s="2"/>
      <c r="H653" s="3"/>
    </row>
    <row r="654" spans="7:8" ht="15.75" customHeight="1">
      <c r="G654" s="2"/>
      <c r="H654" s="3"/>
    </row>
    <row r="655" spans="7:8" ht="15.75" customHeight="1">
      <c r="G655" s="2"/>
      <c r="H655" s="3"/>
    </row>
    <row r="656" spans="7:8" ht="15.75" customHeight="1">
      <c r="G656" s="2"/>
      <c r="H656" s="3"/>
    </row>
    <row r="657" spans="7:8" ht="15.75" customHeight="1">
      <c r="G657" s="2"/>
      <c r="H657" s="3"/>
    </row>
    <row r="658" spans="7:8" ht="15.75" customHeight="1">
      <c r="G658" s="2"/>
      <c r="H658" s="3"/>
    </row>
    <row r="659" spans="7:8" ht="15.75" customHeight="1">
      <c r="G659" s="2"/>
      <c r="H659" s="3"/>
    </row>
    <row r="660" spans="7:8" ht="15.75" customHeight="1">
      <c r="G660" s="2"/>
      <c r="H660" s="3"/>
    </row>
    <row r="661" spans="7:8" ht="15.75" customHeight="1">
      <c r="G661" s="2"/>
      <c r="H661" s="3"/>
    </row>
    <row r="662" spans="7:8" ht="15.75" customHeight="1">
      <c r="G662" s="2"/>
      <c r="H662" s="3"/>
    </row>
    <row r="663" spans="7:8" ht="15.75" customHeight="1">
      <c r="G663" s="2"/>
      <c r="H663" s="3"/>
    </row>
    <row r="664" spans="7:8" ht="15.75" customHeight="1">
      <c r="G664" s="2"/>
      <c r="H664" s="3"/>
    </row>
    <row r="665" spans="7:8" ht="15.75" customHeight="1">
      <c r="G665" s="2"/>
      <c r="H665" s="3"/>
    </row>
    <row r="666" spans="7:8" ht="15.75" customHeight="1">
      <c r="G666" s="2"/>
      <c r="H666" s="3"/>
    </row>
    <row r="667" spans="7:8" ht="15.75" customHeight="1">
      <c r="G667" s="2"/>
      <c r="H667" s="3"/>
    </row>
    <row r="668" spans="7:8" ht="15.75" customHeight="1">
      <c r="G668" s="2"/>
      <c r="H668" s="3"/>
    </row>
    <row r="669" spans="7:8" ht="15.75" customHeight="1">
      <c r="G669" s="2"/>
      <c r="H669" s="3"/>
    </row>
    <row r="670" spans="7:8" ht="15.75" customHeight="1">
      <c r="G670" s="2"/>
      <c r="H670" s="3"/>
    </row>
    <row r="671" spans="7:8" ht="15.75" customHeight="1">
      <c r="G671" s="2"/>
      <c r="H671" s="3"/>
    </row>
    <row r="672" spans="7:8" ht="15.75" customHeight="1">
      <c r="G672" s="2"/>
      <c r="H672" s="3"/>
    </row>
    <row r="673" spans="7:8" ht="15.75" customHeight="1">
      <c r="G673" s="2"/>
      <c r="H673" s="3"/>
    </row>
    <row r="674" spans="7:8" ht="15.75" customHeight="1">
      <c r="G674" s="2"/>
      <c r="H674" s="3"/>
    </row>
    <row r="675" spans="7:8" ht="15.75" customHeight="1">
      <c r="G675" s="2"/>
      <c r="H675" s="3"/>
    </row>
    <row r="676" spans="7:8" ht="15.75" customHeight="1">
      <c r="G676" s="2"/>
      <c r="H676" s="3"/>
    </row>
    <row r="677" spans="7:8" ht="15.75" customHeight="1">
      <c r="G677" s="2"/>
      <c r="H677" s="3"/>
    </row>
    <row r="678" spans="7:8" ht="15.75" customHeight="1">
      <c r="G678" s="2"/>
      <c r="H678" s="3"/>
    </row>
    <row r="679" spans="7:8" ht="15.75" customHeight="1">
      <c r="G679" s="2"/>
      <c r="H679" s="3"/>
    </row>
    <row r="680" spans="7:8" ht="15.75" customHeight="1">
      <c r="G680" s="2"/>
      <c r="H680" s="3"/>
    </row>
    <row r="681" spans="7:8" ht="15.75" customHeight="1">
      <c r="G681" s="2"/>
      <c r="H681" s="3"/>
    </row>
    <row r="682" spans="7:8" ht="15.75" customHeight="1">
      <c r="G682" s="2"/>
      <c r="H682" s="3"/>
    </row>
    <row r="683" spans="7:8" ht="15.75" customHeight="1">
      <c r="G683" s="2"/>
      <c r="H683" s="3"/>
    </row>
    <row r="684" spans="7:8" ht="15.75" customHeight="1">
      <c r="G684" s="2"/>
      <c r="H684" s="3"/>
    </row>
    <row r="685" spans="7:8" ht="15.75" customHeight="1">
      <c r="G685" s="2"/>
      <c r="H685" s="3"/>
    </row>
    <row r="686" spans="7:8" ht="15.75" customHeight="1">
      <c r="G686" s="2"/>
      <c r="H686" s="3"/>
    </row>
    <row r="687" spans="7:8" ht="15.75" customHeight="1">
      <c r="G687" s="2"/>
      <c r="H687" s="3"/>
    </row>
    <row r="688" spans="7:8" ht="15.75" customHeight="1">
      <c r="G688" s="2"/>
      <c r="H688" s="3"/>
    </row>
    <row r="689" spans="7:8" ht="15.75" customHeight="1">
      <c r="G689" s="2"/>
      <c r="H689" s="3"/>
    </row>
    <row r="690" spans="7:8" ht="15.75" customHeight="1">
      <c r="G690" s="2"/>
      <c r="H690" s="3"/>
    </row>
    <row r="691" spans="7:8" ht="15.75" customHeight="1">
      <c r="G691" s="2"/>
      <c r="H691" s="3"/>
    </row>
    <row r="692" spans="7:8" ht="15.75" customHeight="1">
      <c r="G692" s="2"/>
      <c r="H692" s="3"/>
    </row>
    <row r="693" spans="7:8" ht="15.75" customHeight="1">
      <c r="G693" s="2"/>
      <c r="H693" s="3"/>
    </row>
    <row r="694" spans="7:8" ht="15.75" customHeight="1">
      <c r="G694" s="2"/>
      <c r="H694" s="3"/>
    </row>
    <row r="695" spans="7:8" ht="15.75" customHeight="1">
      <c r="G695" s="2"/>
      <c r="H695" s="3"/>
    </row>
    <row r="696" spans="7:8" ht="15.75" customHeight="1">
      <c r="G696" s="2"/>
      <c r="H696" s="3"/>
    </row>
    <row r="697" spans="7:8" ht="15.75" customHeight="1">
      <c r="G697" s="2"/>
      <c r="H697" s="3"/>
    </row>
    <row r="698" spans="7:8" ht="15.75" customHeight="1">
      <c r="G698" s="2"/>
      <c r="H698" s="3"/>
    </row>
    <row r="699" spans="7:8" ht="15.75" customHeight="1">
      <c r="G699" s="2"/>
      <c r="H699" s="3"/>
    </row>
    <row r="700" spans="7:8" ht="15.75" customHeight="1">
      <c r="G700" s="2"/>
      <c r="H700" s="3"/>
    </row>
    <row r="701" spans="7:8" ht="15.75" customHeight="1">
      <c r="G701" s="2"/>
      <c r="H701" s="3"/>
    </row>
    <row r="702" spans="7:8" ht="15.75" customHeight="1">
      <c r="G702" s="2"/>
      <c r="H702" s="3"/>
    </row>
    <row r="703" spans="7:8" ht="15.75" customHeight="1">
      <c r="G703" s="2"/>
      <c r="H703" s="3"/>
    </row>
    <row r="704" spans="7:8" ht="15.75" customHeight="1">
      <c r="G704" s="2"/>
      <c r="H704" s="3"/>
    </row>
    <row r="705" spans="7:8" ht="15.75" customHeight="1">
      <c r="G705" s="2"/>
      <c r="H705" s="3"/>
    </row>
    <row r="706" spans="7:8" ht="15.75" customHeight="1">
      <c r="G706" s="2"/>
      <c r="H706" s="3"/>
    </row>
    <row r="707" spans="7:8" ht="15.75" customHeight="1">
      <c r="G707" s="2"/>
      <c r="H707" s="3"/>
    </row>
    <row r="708" spans="7:8" ht="15.75" customHeight="1">
      <c r="G708" s="2"/>
      <c r="H708" s="3"/>
    </row>
    <row r="709" spans="7:8" ht="15.75" customHeight="1">
      <c r="G709" s="2"/>
      <c r="H709" s="3"/>
    </row>
    <row r="710" spans="7:8" ht="15.75" customHeight="1">
      <c r="G710" s="2"/>
      <c r="H710" s="3"/>
    </row>
    <row r="711" spans="7:8" ht="15.75" customHeight="1">
      <c r="G711" s="2"/>
      <c r="H711" s="3"/>
    </row>
    <row r="712" spans="7:8" ht="15.75" customHeight="1">
      <c r="G712" s="2"/>
      <c r="H712" s="3"/>
    </row>
    <row r="713" spans="7:8" ht="15.75" customHeight="1">
      <c r="G713" s="2"/>
      <c r="H713" s="3"/>
    </row>
    <row r="714" spans="7:8" ht="15.75" customHeight="1">
      <c r="G714" s="2"/>
      <c r="H714" s="3"/>
    </row>
    <row r="715" spans="7:8" ht="15.75" customHeight="1">
      <c r="G715" s="2"/>
      <c r="H715" s="3"/>
    </row>
    <row r="716" spans="7:8" ht="15.75" customHeight="1">
      <c r="G716" s="2"/>
      <c r="H716" s="3"/>
    </row>
    <row r="717" spans="7:8" ht="15.75" customHeight="1">
      <c r="G717" s="2"/>
      <c r="H717" s="3"/>
    </row>
    <row r="718" spans="7:8" ht="15.75" customHeight="1">
      <c r="G718" s="2"/>
      <c r="H718" s="3"/>
    </row>
    <row r="719" spans="7:8" ht="15.75" customHeight="1">
      <c r="G719" s="2"/>
      <c r="H719" s="3"/>
    </row>
    <row r="720" spans="7:8" ht="15.75" customHeight="1">
      <c r="G720" s="2"/>
      <c r="H720" s="3"/>
    </row>
    <row r="721" spans="7:8" ht="15.75" customHeight="1">
      <c r="G721" s="2"/>
      <c r="H721" s="3"/>
    </row>
    <row r="722" spans="7:8" ht="15.75" customHeight="1">
      <c r="G722" s="2"/>
      <c r="H722" s="3"/>
    </row>
    <row r="723" spans="7:8" ht="15.75" customHeight="1">
      <c r="G723" s="2"/>
      <c r="H723" s="3"/>
    </row>
    <row r="724" spans="7:8" ht="15.75" customHeight="1">
      <c r="G724" s="2"/>
      <c r="H724" s="3"/>
    </row>
    <row r="725" spans="7:8" ht="15.75" customHeight="1">
      <c r="G725" s="2"/>
      <c r="H725" s="3"/>
    </row>
    <row r="726" spans="7:8" ht="15.75" customHeight="1">
      <c r="G726" s="2"/>
      <c r="H726" s="3"/>
    </row>
    <row r="727" spans="7:8" ht="15.75" customHeight="1">
      <c r="G727" s="2"/>
      <c r="H727" s="3"/>
    </row>
    <row r="728" spans="7:8" ht="15.75" customHeight="1">
      <c r="G728" s="2"/>
      <c r="H728" s="3"/>
    </row>
    <row r="729" spans="7:8" ht="15.75" customHeight="1">
      <c r="G729" s="2"/>
      <c r="H729" s="3"/>
    </row>
    <row r="730" spans="7:8" ht="15.75" customHeight="1">
      <c r="G730" s="2"/>
      <c r="H730" s="3"/>
    </row>
    <row r="731" spans="7:8" ht="15.75" customHeight="1">
      <c r="G731" s="2"/>
      <c r="H731" s="3"/>
    </row>
    <row r="732" spans="7:8" ht="15.75" customHeight="1">
      <c r="G732" s="2"/>
      <c r="H732" s="3"/>
    </row>
    <row r="733" spans="7:8" ht="15.75" customHeight="1">
      <c r="G733" s="2"/>
      <c r="H733" s="3"/>
    </row>
    <row r="734" spans="7:8" ht="15.75" customHeight="1">
      <c r="G734" s="2"/>
      <c r="H734" s="3"/>
    </row>
    <row r="735" spans="7:8" ht="15.75" customHeight="1">
      <c r="G735" s="2"/>
      <c r="H735" s="3"/>
    </row>
    <row r="736" spans="7:8" ht="15.75" customHeight="1">
      <c r="G736" s="2"/>
      <c r="H736" s="3"/>
    </row>
    <row r="737" spans="7:8" ht="15.75" customHeight="1">
      <c r="G737" s="2"/>
      <c r="H737" s="3"/>
    </row>
    <row r="738" spans="7:8" ht="15.75" customHeight="1">
      <c r="G738" s="2"/>
      <c r="H738" s="3"/>
    </row>
    <row r="739" spans="7:8" ht="15.75" customHeight="1">
      <c r="G739" s="2"/>
      <c r="H739" s="3"/>
    </row>
    <row r="740" spans="7:8" ht="15.75" customHeight="1">
      <c r="G740" s="2"/>
      <c r="H740" s="3"/>
    </row>
    <row r="741" spans="7:8" ht="15.75" customHeight="1">
      <c r="G741" s="2"/>
      <c r="H741" s="3"/>
    </row>
    <row r="742" spans="7:8" ht="15.75" customHeight="1">
      <c r="G742" s="2"/>
      <c r="H742" s="3"/>
    </row>
    <row r="743" spans="7:8" ht="15.75" customHeight="1">
      <c r="G743" s="2"/>
      <c r="H743" s="3"/>
    </row>
    <row r="744" spans="7:8" ht="15.75" customHeight="1">
      <c r="G744" s="2"/>
      <c r="H744" s="3"/>
    </row>
    <row r="745" spans="7:8" ht="15.75" customHeight="1">
      <c r="G745" s="2"/>
      <c r="H745" s="3"/>
    </row>
    <row r="746" spans="7:8" ht="15.75" customHeight="1">
      <c r="G746" s="2"/>
      <c r="H746" s="3"/>
    </row>
    <row r="747" spans="7:8" ht="15.75" customHeight="1">
      <c r="G747" s="2"/>
      <c r="H747" s="3"/>
    </row>
    <row r="748" spans="7:8" ht="15.75" customHeight="1">
      <c r="G748" s="2"/>
      <c r="H748" s="3"/>
    </row>
    <row r="749" spans="7:8" ht="15.75" customHeight="1">
      <c r="G749" s="2"/>
      <c r="H749" s="3"/>
    </row>
    <row r="750" spans="7:8" ht="15.75" customHeight="1">
      <c r="G750" s="2"/>
      <c r="H750" s="3"/>
    </row>
    <row r="751" spans="7:8" ht="15.75" customHeight="1">
      <c r="G751" s="2"/>
      <c r="H751" s="3"/>
    </row>
    <row r="752" spans="7:8" ht="15.75" customHeight="1">
      <c r="G752" s="2"/>
      <c r="H752" s="3"/>
    </row>
    <row r="753" spans="7:8" ht="15.75" customHeight="1">
      <c r="G753" s="2"/>
      <c r="H753" s="3"/>
    </row>
    <row r="754" spans="7:8" ht="15.75" customHeight="1">
      <c r="G754" s="2"/>
      <c r="H754" s="3"/>
    </row>
    <row r="755" spans="7:8" ht="15.75" customHeight="1">
      <c r="G755" s="2"/>
      <c r="H755" s="3"/>
    </row>
    <row r="756" spans="7:8" ht="15.75" customHeight="1">
      <c r="G756" s="2"/>
      <c r="H756" s="3"/>
    </row>
    <row r="757" spans="7:8" ht="15.75" customHeight="1">
      <c r="G757" s="2"/>
      <c r="H757" s="3"/>
    </row>
    <row r="758" spans="7:8" ht="15.75" customHeight="1">
      <c r="G758" s="2"/>
      <c r="H758" s="3"/>
    </row>
    <row r="759" spans="7:8" ht="15.75" customHeight="1">
      <c r="G759" s="2"/>
      <c r="H759" s="3"/>
    </row>
    <row r="760" spans="7:8" ht="15.75" customHeight="1">
      <c r="G760" s="2"/>
      <c r="H760" s="3"/>
    </row>
    <row r="761" spans="7:8" ht="15.75" customHeight="1">
      <c r="G761" s="2"/>
      <c r="H761" s="3"/>
    </row>
    <row r="762" spans="7:8" ht="15.75" customHeight="1">
      <c r="G762" s="2"/>
      <c r="H762" s="3"/>
    </row>
    <row r="763" spans="7:8" ht="15.75" customHeight="1">
      <c r="G763" s="2"/>
      <c r="H763" s="3"/>
    </row>
    <row r="764" spans="7:8" ht="15.75" customHeight="1">
      <c r="G764" s="2"/>
      <c r="H764" s="3"/>
    </row>
    <row r="765" spans="7:8" ht="15.75" customHeight="1">
      <c r="G765" s="2"/>
      <c r="H765" s="3"/>
    </row>
    <row r="766" spans="7:8" ht="15.75" customHeight="1">
      <c r="G766" s="2"/>
      <c r="H766" s="3"/>
    </row>
    <row r="767" spans="7:8" ht="15.75" customHeight="1">
      <c r="G767" s="2"/>
      <c r="H767" s="3"/>
    </row>
    <row r="768" spans="7:8" ht="15.75" customHeight="1">
      <c r="G768" s="2"/>
      <c r="H768" s="3"/>
    </row>
    <row r="769" spans="7:8" ht="15.75" customHeight="1">
      <c r="G769" s="2"/>
      <c r="H769" s="3"/>
    </row>
    <row r="770" spans="7:8" ht="15.75" customHeight="1">
      <c r="G770" s="2"/>
      <c r="H770" s="3"/>
    </row>
    <row r="771" spans="7:8" ht="15.75" customHeight="1">
      <c r="G771" s="2"/>
      <c r="H771" s="3"/>
    </row>
    <row r="772" spans="7:8" ht="15.75" customHeight="1">
      <c r="G772" s="2"/>
      <c r="H772" s="3"/>
    </row>
    <row r="773" spans="7:8" ht="15.75" customHeight="1">
      <c r="G773" s="2"/>
      <c r="H773" s="3"/>
    </row>
    <row r="774" spans="7:8" ht="15.75" customHeight="1">
      <c r="G774" s="2"/>
      <c r="H774" s="3"/>
    </row>
    <row r="775" spans="7:8" ht="15.75" customHeight="1">
      <c r="G775" s="2"/>
      <c r="H775" s="3"/>
    </row>
    <row r="776" spans="7:8" ht="15.75" customHeight="1">
      <c r="G776" s="2"/>
      <c r="H776" s="3"/>
    </row>
    <row r="777" spans="7:8" ht="15.75" customHeight="1">
      <c r="G777" s="2"/>
      <c r="H777" s="3"/>
    </row>
    <row r="778" spans="7:8" ht="15.75" customHeight="1">
      <c r="G778" s="2"/>
      <c r="H778" s="3"/>
    </row>
    <row r="779" spans="7:8" ht="15.75" customHeight="1">
      <c r="G779" s="2"/>
      <c r="H779" s="3"/>
    </row>
    <row r="780" spans="7:8" ht="15.75" customHeight="1">
      <c r="G780" s="2"/>
      <c r="H780" s="3"/>
    </row>
    <row r="781" spans="7:8" ht="15.75" customHeight="1">
      <c r="G781" s="2"/>
      <c r="H781" s="3"/>
    </row>
    <row r="782" spans="7:8" ht="15.75" customHeight="1">
      <c r="G782" s="2"/>
      <c r="H782" s="3"/>
    </row>
    <row r="783" spans="7:8" ht="15.75" customHeight="1">
      <c r="G783" s="2"/>
      <c r="H783" s="3"/>
    </row>
    <row r="784" spans="7:8" ht="15.75" customHeight="1">
      <c r="G784" s="2"/>
      <c r="H784" s="3"/>
    </row>
    <row r="785" spans="7:8" ht="15.75" customHeight="1">
      <c r="G785" s="2"/>
      <c r="H785" s="3"/>
    </row>
    <row r="786" spans="7:8" ht="15.75" customHeight="1">
      <c r="G786" s="2"/>
      <c r="H786" s="3"/>
    </row>
    <row r="787" spans="7:8" ht="15.75" customHeight="1">
      <c r="G787" s="2"/>
      <c r="H787" s="3"/>
    </row>
    <row r="788" spans="7:8" ht="15.75" customHeight="1">
      <c r="G788" s="2"/>
      <c r="H788" s="3"/>
    </row>
    <row r="789" spans="7:8" ht="15.75" customHeight="1">
      <c r="G789" s="2"/>
      <c r="H789" s="3"/>
    </row>
    <row r="790" spans="7:8" ht="15.75" customHeight="1">
      <c r="G790" s="2"/>
      <c r="H790" s="3"/>
    </row>
    <row r="791" spans="7:8" ht="15.75" customHeight="1">
      <c r="G791" s="2"/>
      <c r="H791" s="3"/>
    </row>
    <row r="792" spans="7:8" ht="15.75" customHeight="1">
      <c r="G792" s="2"/>
      <c r="H792" s="3"/>
    </row>
    <row r="793" spans="7:8" ht="15.75" customHeight="1">
      <c r="G793" s="2"/>
      <c r="H793" s="3"/>
    </row>
    <row r="794" spans="7:8" ht="15.75" customHeight="1">
      <c r="G794" s="2"/>
      <c r="H794" s="3"/>
    </row>
    <row r="795" spans="7:8" ht="15.75" customHeight="1">
      <c r="G795" s="2"/>
      <c r="H795" s="3"/>
    </row>
    <row r="796" spans="7:8" ht="15.75" customHeight="1">
      <c r="G796" s="2"/>
      <c r="H796" s="3"/>
    </row>
    <row r="797" spans="7:8" ht="15.75" customHeight="1">
      <c r="G797" s="2"/>
      <c r="H797" s="3"/>
    </row>
    <row r="798" spans="7:8" ht="15.75" customHeight="1">
      <c r="G798" s="2"/>
      <c r="H798" s="3"/>
    </row>
    <row r="799" spans="7:8" ht="15.75" customHeight="1">
      <c r="G799" s="2"/>
      <c r="H799" s="3"/>
    </row>
    <row r="800" spans="7:8" ht="15.75" customHeight="1">
      <c r="G800" s="2"/>
      <c r="H800" s="3"/>
    </row>
    <row r="801" spans="7:8" ht="15.75" customHeight="1">
      <c r="G801" s="2"/>
      <c r="H801" s="3"/>
    </row>
    <row r="802" spans="7:8" ht="15.75" customHeight="1">
      <c r="G802" s="2"/>
      <c r="H802" s="3"/>
    </row>
    <row r="803" spans="7:8" ht="15.75" customHeight="1">
      <c r="G803" s="2"/>
      <c r="H803" s="3"/>
    </row>
    <row r="804" spans="7:8" ht="15.75" customHeight="1">
      <c r="G804" s="2"/>
      <c r="H804" s="3"/>
    </row>
    <row r="805" spans="7:8" ht="15.75" customHeight="1">
      <c r="G805" s="2"/>
      <c r="H805" s="3"/>
    </row>
    <row r="806" spans="7:8" ht="15.75" customHeight="1">
      <c r="G806" s="2"/>
      <c r="H806" s="3"/>
    </row>
    <row r="807" spans="7:8" ht="15.75" customHeight="1">
      <c r="G807" s="2"/>
      <c r="H807" s="3"/>
    </row>
    <row r="808" spans="7:8" ht="15.75" customHeight="1">
      <c r="G808" s="2"/>
      <c r="H808" s="3"/>
    </row>
    <row r="809" spans="7:8" ht="15.75" customHeight="1">
      <c r="G809" s="2"/>
      <c r="H809" s="3"/>
    </row>
    <row r="810" spans="7:8" ht="15.75" customHeight="1">
      <c r="G810" s="2"/>
      <c r="H810" s="3"/>
    </row>
    <row r="811" spans="7:8" ht="15.75" customHeight="1">
      <c r="G811" s="2"/>
      <c r="H811" s="3"/>
    </row>
    <row r="812" spans="7:8" ht="15.75" customHeight="1">
      <c r="G812" s="2"/>
      <c r="H812" s="3"/>
    </row>
    <row r="813" spans="7:8" ht="15.75" customHeight="1">
      <c r="G813" s="2"/>
      <c r="H813" s="3"/>
    </row>
    <row r="814" spans="7:8" ht="15.75" customHeight="1">
      <c r="G814" s="2"/>
      <c r="H814" s="3"/>
    </row>
    <row r="815" spans="7:8" ht="15.75" customHeight="1">
      <c r="G815" s="2"/>
      <c r="H815" s="3"/>
    </row>
    <row r="816" spans="7:8" ht="15.75" customHeight="1">
      <c r="G816" s="2"/>
      <c r="H816" s="3"/>
    </row>
    <row r="817" spans="7:8" ht="15.75" customHeight="1">
      <c r="G817" s="2"/>
      <c r="H817" s="3"/>
    </row>
    <row r="818" spans="7:8" ht="15.75" customHeight="1">
      <c r="G818" s="2"/>
      <c r="H818" s="3"/>
    </row>
    <row r="819" spans="7:8" ht="15.75" customHeight="1">
      <c r="G819" s="2"/>
      <c r="H819" s="3"/>
    </row>
    <row r="820" spans="7:8" ht="15.75" customHeight="1">
      <c r="G820" s="2"/>
      <c r="H820" s="3"/>
    </row>
    <row r="821" spans="7:8" ht="15.75" customHeight="1">
      <c r="G821" s="2"/>
      <c r="H821" s="3"/>
    </row>
    <row r="822" spans="7:8" ht="15.75" customHeight="1">
      <c r="G822" s="2"/>
      <c r="H822" s="3"/>
    </row>
    <row r="823" spans="7:8" ht="15.75" customHeight="1">
      <c r="G823" s="2"/>
      <c r="H823" s="3"/>
    </row>
    <row r="824" spans="7:8" ht="15.75" customHeight="1">
      <c r="G824" s="2"/>
      <c r="H824" s="3"/>
    </row>
    <row r="825" spans="7:8" ht="15.75" customHeight="1">
      <c r="G825" s="2"/>
      <c r="H825" s="3"/>
    </row>
    <row r="826" spans="7:8" ht="15.75" customHeight="1">
      <c r="G826" s="2"/>
      <c r="H826" s="3"/>
    </row>
    <row r="827" spans="7:8" ht="15.75" customHeight="1">
      <c r="G827" s="2"/>
      <c r="H827" s="3"/>
    </row>
    <row r="828" spans="7:8" ht="15.75" customHeight="1">
      <c r="G828" s="2"/>
      <c r="H828" s="3"/>
    </row>
    <row r="829" spans="7:8" ht="15.75" customHeight="1">
      <c r="G829" s="2"/>
      <c r="H829" s="3"/>
    </row>
    <row r="830" spans="7:8" ht="15.75" customHeight="1">
      <c r="G830" s="2"/>
      <c r="H830" s="3"/>
    </row>
    <row r="831" spans="7:8" ht="15.75" customHeight="1">
      <c r="G831" s="2"/>
      <c r="H831" s="3"/>
    </row>
    <row r="832" spans="7:8" ht="15.75" customHeight="1">
      <c r="G832" s="2"/>
      <c r="H832" s="3"/>
    </row>
    <row r="833" spans="7:8" ht="15.75" customHeight="1">
      <c r="G833" s="2"/>
      <c r="H833" s="3"/>
    </row>
    <row r="834" spans="7:8" ht="15.75" customHeight="1">
      <c r="G834" s="2"/>
      <c r="H834" s="3"/>
    </row>
    <row r="835" spans="7:8" ht="15.75" customHeight="1">
      <c r="G835" s="2"/>
      <c r="H835" s="3"/>
    </row>
    <row r="836" spans="7:8" ht="15.75" customHeight="1">
      <c r="G836" s="2"/>
      <c r="H836" s="3"/>
    </row>
    <row r="837" spans="7:8" ht="15.75" customHeight="1">
      <c r="G837" s="2"/>
      <c r="H837" s="3"/>
    </row>
    <row r="838" spans="7:8" ht="15.75" customHeight="1">
      <c r="G838" s="2"/>
      <c r="H838" s="3"/>
    </row>
    <row r="839" spans="7:8" ht="15.75" customHeight="1">
      <c r="G839" s="2"/>
      <c r="H839" s="3"/>
    </row>
    <row r="840" spans="7:8" ht="15.75" customHeight="1">
      <c r="G840" s="2"/>
      <c r="H840" s="3"/>
    </row>
    <row r="841" spans="7:8" ht="15.75" customHeight="1">
      <c r="G841" s="2"/>
      <c r="H841" s="3"/>
    </row>
    <row r="842" spans="7:8" ht="15.75" customHeight="1">
      <c r="G842" s="2"/>
      <c r="H842" s="3"/>
    </row>
    <row r="843" spans="7:8" ht="15.75" customHeight="1">
      <c r="G843" s="2"/>
      <c r="H843" s="3"/>
    </row>
    <row r="844" spans="7:8" ht="15.75" customHeight="1">
      <c r="G844" s="2"/>
      <c r="H844" s="3"/>
    </row>
    <row r="845" spans="7:8" ht="15.75" customHeight="1">
      <c r="G845" s="2"/>
      <c r="H845" s="3"/>
    </row>
    <row r="846" spans="7:8" ht="15.75" customHeight="1">
      <c r="G846" s="2"/>
      <c r="H846" s="3"/>
    </row>
    <row r="847" spans="7:8" ht="15.75" customHeight="1">
      <c r="G847" s="2"/>
      <c r="H847" s="3"/>
    </row>
    <row r="848" spans="7:8" ht="15.75" customHeight="1">
      <c r="G848" s="2"/>
      <c r="H848" s="3"/>
    </row>
    <row r="849" spans="7:8" ht="15.75" customHeight="1">
      <c r="G849" s="2"/>
      <c r="H849" s="3"/>
    </row>
    <row r="850" spans="7:8" ht="15.75" customHeight="1">
      <c r="G850" s="2"/>
      <c r="H850" s="3"/>
    </row>
    <row r="851" spans="7:8" ht="15.75" customHeight="1">
      <c r="G851" s="2"/>
      <c r="H851" s="3"/>
    </row>
    <row r="852" spans="7:8" ht="15.75" customHeight="1">
      <c r="G852" s="2"/>
      <c r="H852" s="3"/>
    </row>
    <row r="853" spans="7:8" ht="15.75" customHeight="1">
      <c r="G853" s="2"/>
      <c r="H853" s="3"/>
    </row>
    <row r="854" spans="7:8" ht="15.75" customHeight="1">
      <c r="G854" s="2"/>
      <c r="H854" s="3"/>
    </row>
    <row r="855" spans="7:8" ht="15.75" customHeight="1">
      <c r="G855" s="2"/>
      <c r="H855" s="3"/>
    </row>
    <row r="856" spans="7:8" ht="15.75" customHeight="1">
      <c r="G856" s="2"/>
      <c r="H856" s="3"/>
    </row>
    <row r="857" spans="7:8" ht="15.75" customHeight="1">
      <c r="G857" s="2"/>
      <c r="H857" s="3"/>
    </row>
    <row r="858" spans="7:8" ht="15.75" customHeight="1">
      <c r="G858" s="2"/>
      <c r="H858" s="3"/>
    </row>
    <row r="859" spans="7:8" ht="15.75" customHeight="1">
      <c r="G859" s="2"/>
      <c r="H859" s="3"/>
    </row>
    <row r="860" spans="7:8" ht="15.75" customHeight="1">
      <c r="G860" s="2"/>
      <c r="H860" s="3"/>
    </row>
    <row r="861" spans="7:8" ht="15.75" customHeight="1">
      <c r="G861" s="2"/>
      <c r="H861" s="3"/>
    </row>
    <row r="862" spans="7:8" ht="15.75" customHeight="1">
      <c r="G862" s="2"/>
      <c r="H862" s="3"/>
    </row>
    <row r="863" spans="7:8" ht="15.75" customHeight="1">
      <c r="G863" s="2"/>
      <c r="H863" s="3"/>
    </row>
    <row r="864" spans="7:8" ht="15.75" customHeight="1">
      <c r="G864" s="2"/>
      <c r="H864" s="3"/>
    </row>
    <row r="865" spans="7:8" ht="15.75" customHeight="1">
      <c r="G865" s="2"/>
      <c r="H865" s="3"/>
    </row>
    <row r="866" spans="7:8" ht="15.75" customHeight="1">
      <c r="G866" s="2"/>
      <c r="H866" s="3"/>
    </row>
    <row r="867" spans="7:8" ht="15.75" customHeight="1">
      <c r="G867" s="2"/>
      <c r="H867" s="3"/>
    </row>
    <row r="868" spans="7:8" ht="15.75" customHeight="1">
      <c r="G868" s="2"/>
      <c r="H868" s="3"/>
    </row>
    <row r="869" spans="7:8" ht="15.75" customHeight="1">
      <c r="G869" s="2"/>
      <c r="H869" s="3"/>
    </row>
    <row r="870" spans="7:8" ht="15.75" customHeight="1">
      <c r="G870" s="2"/>
      <c r="H870" s="3"/>
    </row>
    <row r="871" spans="7:8" ht="15.75" customHeight="1">
      <c r="G871" s="2"/>
      <c r="H871" s="3"/>
    </row>
    <row r="872" spans="7:8" ht="15.75" customHeight="1">
      <c r="G872" s="2"/>
      <c r="H872" s="3"/>
    </row>
    <row r="873" spans="7:8" ht="15.75" customHeight="1">
      <c r="G873" s="2"/>
      <c r="H873" s="3"/>
    </row>
    <row r="874" spans="7:8" ht="15.75" customHeight="1">
      <c r="G874" s="2"/>
      <c r="H874" s="3"/>
    </row>
    <row r="875" spans="7:8" ht="15.75" customHeight="1">
      <c r="G875" s="2"/>
      <c r="H875" s="3"/>
    </row>
    <row r="876" spans="7:8" ht="15.75" customHeight="1">
      <c r="G876" s="2"/>
      <c r="H876" s="3"/>
    </row>
    <row r="877" spans="7:8" ht="15.75" customHeight="1">
      <c r="G877" s="2"/>
      <c r="H877" s="3"/>
    </row>
    <row r="878" spans="7:8" ht="15.75" customHeight="1">
      <c r="G878" s="2"/>
      <c r="H878" s="3"/>
    </row>
    <row r="879" spans="7:8" ht="15.75" customHeight="1">
      <c r="G879" s="2"/>
      <c r="H879" s="3"/>
    </row>
    <row r="880" spans="7:8" ht="15.75" customHeight="1">
      <c r="G880" s="2"/>
      <c r="H880" s="3"/>
    </row>
    <row r="881" spans="7:8" ht="15.75" customHeight="1">
      <c r="G881" s="2"/>
      <c r="H881" s="3"/>
    </row>
    <row r="882" spans="7:8" ht="15.75" customHeight="1">
      <c r="G882" s="2"/>
      <c r="H882" s="3"/>
    </row>
    <row r="883" spans="7:8" ht="15.75" customHeight="1">
      <c r="G883" s="2"/>
      <c r="H883" s="3"/>
    </row>
    <row r="884" spans="7:8" ht="15.75" customHeight="1">
      <c r="G884" s="2"/>
      <c r="H884" s="3"/>
    </row>
    <row r="885" spans="7:8" ht="15.75" customHeight="1">
      <c r="G885" s="2"/>
      <c r="H885" s="3"/>
    </row>
    <row r="886" spans="7:8" ht="15.75" customHeight="1">
      <c r="G886" s="2"/>
      <c r="H886" s="3"/>
    </row>
    <row r="887" spans="7:8" ht="15.75" customHeight="1">
      <c r="G887" s="2"/>
      <c r="H887" s="3"/>
    </row>
    <row r="888" spans="7:8" ht="15.75" customHeight="1">
      <c r="G888" s="2"/>
      <c r="H888" s="3"/>
    </row>
    <row r="889" spans="7:8" ht="15.75" customHeight="1">
      <c r="G889" s="2"/>
      <c r="H889" s="3"/>
    </row>
    <row r="890" spans="7:8" ht="15.75" customHeight="1">
      <c r="G890" s="2"/>
      <c r="H890" s="3"/>
    </row>
    <row r="891" spans="7:8" ht="15.75" customHeight="1">
      <c r="G891" s="2"/>
      <c r="H891" s="3"/>
    </row>
    <row r="892" spans="7:8" ht="15.75" customHeight="1">
      <c r="G892" s="2"/>
      <c r="H892" s="3"/>
    </row>
    <row r="893" spans="7:8" ht="15.75" customHeight="1">
      <c r="G893" s="2"/>
      <c r="H893" s="3"/>
    </row>
    <row r="894" spans="7:8" ht="15.75" customHeight="1">
      <c r="G894" s="2"/>
      <c r="H894" s="3"/>
    </row>
    <row r="895" spans="7:8" ht="15.75" customHeight="1">
      <c r="G895" s="2"/>
      <c r="H895" s="3"/>
    </row>
    <row r="896" spans="7:8" ht="15.75" customHeight="1">
      <c r="G896" s="2"/>
      <c r="H896" s="3"/>
    </row>
    <row r="897" spans="7:8" ht="15.75" customHeight="1">
      <c r="G897" s="2"/>
      <c r="H897" s="3"/>
    </row>
    <row r="898" spans="7:8" ht="15.75" customHeight="1">
      <c r="G898" s="2"/>
      <c r="H898" s="3"/>
    </row>
    <row r="899" spans="7:8" ht="15.75" customHeight="1">
      <c r="G899" s="2"/>
      <c r="H899" s="3"/>
    </row>
    <row r="900" spans="7:8" ht="15.75" customHeight="1">
      <c r="G900" s="2"/>
      <c r="H900" s="3"/>
    </row>
    <row r="901" spans="7:8" ht="15.75" customHeight="1">
      <c r="G901" s="2"/>
      <c r="H901" s="3"/>
    </row>
    <row r="902" spans="7:8" ht="15.75" customHeight="1">
      <c r="G902" s="2"/>
      <c r="H902" s="3"/>
    </row>
    <row r="903" spans="7:8" ht="15.75" customHeight="1">
      <c r="G903" s="2"/>
      <c r="H903" s="3"/>
    </row>
    <row r="904" spans="7:8" ht="15.75" customHeight="1">
      <c r="G904" s="2"/>
      <c r="H904" s="3"/>
    </row>
    <row r="905" spans="7:8" ht="15.75" customHeight="1">
      <c r="G905" s="2"/>
      <c r="H905" s="3"/>
    </row>
    <row r="906" spans="7:8" ht="15.75" customHeight="1">
      <c r="G906" s="2"/>
      <c r="H906" s="3"/>
    </row>
    <row r="907" spans="7:8" ht="15.75" customHeight="1">
      <c r="G907" s="2"/>
      <c r="H907" s="3"/>
    </row>
    <row r="908" spans="7:8" ht="15.75" customHeight="1">
      <c r="G908" s="2"/>
      <c r="H908" s="3"/>
    </row>
    <row r="909" spans="7:8" ht="15.75" customHeight="1">
      <c r="G909" s="2"/>
      <c r="H909" s="3"/>
    </row>
    <row r="910" spans="7:8" ht="15.75" customHeight="1">
      <c r="G910" s="2"/>
      <c r="H910" s="3"/>
    </row>
    <row r="911" spans="7:8" ht="15.75" customHeight="1">
      <c r="G911" s="2"/>
      <c r="H911" s="3"/>
    </row>
    <row r="912" spans="7:8" ht="15.75" customHeight="1">
      <c r="G912" s="2"/>
      <c r="H912" s="3"/>
    </row>
    <row r="913" spans="7:8" ht="15.75" customHeight="1">
      <c r="G913" s="2"/>
      <c r="H913" s="3"/>
    </row>
    <row r="914" spans="7:8" ht="15.75" customHeight="1">
      <c r="G914" s="2"/>
      <c r="H914" s="3"/>
    </row>
    <row r="915" spans="7:8" ht="15.75" customHeight="1">
      <c r="G915" s="2"/>
      <c r="H915" s="3"/>
    </row>
    <row r="916" spans="7:8" ht="15.75" customHeight="1">
      <c r="G916" s="2"/>
      <c r="H916" s="3"/>
    </row>
    <row r="917" spans="7:8" ht="15.75" customHeight="1">
      <c r="G917" s="2"/>
      <c r="H917" s="3"/>
    </row>
    <row r="918" spans="7:8" ht="15.75" customHeight="1">
      <c r="G918" s="2"/>
      <c r="H918" s="3"/>
    </row>
    <row r="919" spans="7:8" ht="15.75" customHeight="1">
      <c r="G919" s="2"/>
      <c r="H919" s="3"/>
    </row>
    <row r="920" spans="7:8" ht="15.75" customHeight="1">
      <c r="G920" s="2"/>
      <c r="H920" s="3"/>
    </row>
    <row r="921" spans="7:8" ht="15.75" customHeight="1">
      <c r="G921" s="2"/>
      <c r="H921" s="3"/>
    </row>
    <row r="922" spans="7:8" ht="15.75" customHeight="1">
      <c r="G922" s="2"/>
      <c r="H922" s="3"/>
    </row>
    <row r="923" spans="7:8" ht="15.75" customHeight="1">
      <c r="G923" s="2"/>
      <c r="H923" s="3"/>
    </row>
    <row r="924" spans="7:8" ht="15.75" customHeight="1">
      <c r="G924" s="2"/>
      <c r="H924" s="3"/>
    </row>
    <row r="925" spans="7:8" ht="15.75" customHeight="1">
      <c r="G925" s="2"/>
      <c r="H925" s="3"/>
    </row>
    <row r="926" spans="7:8" ht="15.75" customHeight="1">
      <c r="G926" s="2"/>
      <c r="H926" s="3"/>
    </row>
    <row r="927" spans="7:8" ht="15.75" customHeight="1">
      <c r="G927" s="2"/>
      <c r="H927" s="3"/>
    </row>
    <row r="928" spans="7:8" ht="15.75" customHeight="1">
      <c r="G928" s="2"/>
      <c r="H928" s="3"/>
    </row>
    <row r="929" spans="7:8" ht="15.75" customHeight="1">
      <c r="G929" s="2"/>
      <c r="H929" s="3"/>
    </row>
    <row r="930" spans="7:8" ht="15.75" customHeight="1">
      <c r="G930" s="2"/>
      <c r="H930" s="3"/>
    </row>
    <row r="931" spans="7:8" ht="15.75" customHeight="1">
      <c r="G931" s="2"/>
      <c r="H931" s="3"/>
    </row>
    <row r="932" spans="7:8" ht="15.75" customHeight="1">
      <c r="G932" s="2"/>
      <c r="H932" s="3"/>
    </row>
    <row r="933" spans="7:8" ht="15.75" customHeight="1">
      <c r="G933" s="2"/>
      <c r="H933" s="3"/>
    </row>
    <row r="934" spans="7:8" ht="15.75" customHeight="1">
      <c r="G934" s="2"/>
      <c r="H934" s="3"/>
    </row>
    <row r="935" spans="7:8" ht="15.75" customHeight="1">
      <c r="G935" s="2"/>
      <c r="H935" s="3"/>
    </row>
    <row r="936" spans="7:8" ht="15.75" customHeight="1">
      <c r="G936" s="2"/>
      <c r="H936" s="3"/>
    </row>
    <row r="937" spans="7:8" ht="15.75" customHeight="1">
      <c r="G937" s="2"/>
      <c r="H937" s="3"/>
    </row>
    <row r="938" spans="7:8" ht="15.75" customHeight="1">
      <c r="G938" s="2"/>
      <c r="H938" s="3"/>
    </row>
    <row r="939" spans="7:8" ht="15.75" customHeight="1">
      <c r="G939" s="2"/>
      <c r="H939" s="3"/>
    </row>
    <row r="940" spans="7:8" ht="15.75" customHeight="1">
      <c r="G940" s="2"/>
      <c r="H940" s="3"/>
    </row>
    <row r="941" spans="7:8" ht="15.75" customHeight="1">
      <c r="G941" s="2"/>
      <c r="H941" s="3"/>
    </row>
    <row r="942" spans="7:8" ht="15.75" customHeight="1">
      <c r="G942" s="2"/>
      <c r="H942" s="3"/>
    </row>
    <row r="943" spans="7:8" ht="15.75" customHeight="1">
      <c r="G943" s="2"/>
      <c r="H943" s="3"/>
    </row>
    <row r="944" spans="7:8" ht="15.75" customHeight="1">
      <c r="G944" s="2"/>
      <c r="H944" s="3"/>
    </row>
    <row r="945" spans="7:8" ht="15.75" customHeight="1">
      <c r="G945" s="2"/>
      <c r="H945" s="3"/>
    </row>
    <row r="946" spans="7:8" ht="15.75" customHeight="1">
      <c r="G946" s="2"/>
      <c r="H946" s="3"/>
    </row>
    <row r="947" spans="7:8" ht="15.75" customHeight="1">
      <c r="G947" s="2"/>
      <c r="H947" s="3"/>
    </row>
    <row r="948" spans="7:8" ht="15.75" customHeight="1">
      <c r="G948" s="2"/>
      <c r="H948" s="3"/>
    </row>
    <row r="949" spans="7:8" ht="15.75" customHeight="1">
      <c r="G949" s="2"/>
      <c r="H949" s="3"/>
    </row>
    <row r="950" spans="7:8" ht="15.75" customHeight="1">
      <c r="G950" s="2"/>
      <c r="H950" s="3"/>
    </row>
    <row r="951" spans="7:8" ht="15.75" customHeight="1">
      <c r="G951" s="2"/>
      <c r="H951" s="3"/>
    </row>
    <row r="952" spans="7:8" ht="15.75" customHeight="1">
      <c r="G952" s="2"/>
      <c r="H952" s="3"/>
    </row>
    <row r="953" spans="7:8" ht="15.75" customHeight="1">
      <c r="G953" s="2"/>
      <c r="H953" s="3"/>
    </row>
    <row r="954" spans="7:8" ht="15.75" customHeight="1">
      <c r="G954" s="2"/>
      <c r="H954" s="3"/>
    </row>
    <row r="955" spans="7:8" ht="15.75" customHeight="1">
      <c r="G955" s="2"/>
      <c r="H955" s="3"/>
    </row>
    <row r="956" spans="7:8" ht="15.75" customHeight="1">
      <c r="G956" s="2"/>
      <c r="H956" s="3"/>
    </row>
    <row r="957" spans="7:8" ht="15.75" customHeight="1">
      <c r="G957" s="2"/>
      <c r="H957" s="3"/>
    </row>
    <row r="958" spans="7:8" ht="15.75" customHeight="1">
      <c r="G958" s="2"/>
      <c r="H958" s="3"/>
    </row>
    <row r="959" spans="7:8" ht="15.75" customHeight="1">
      <c r="G959" s="2"/>
      <c r="H959" s="3"/>
    </row>
    <row r="960" spans="7:8" ht="15.75" customHeight="1">
      <c r="G960" s="2"/>
      <c r="H960" s="3"/>
    </row>
    <row r="961" spans="7:8" ht="15.75" customHeight="1">
      <c r="G961" s="2"/>
      <c r="H961" s="3"/>
    </row>
    <row r="962" spans="7:8" ht="15.75" customHeight="1">
      <c r="G962" s="2"/>
      <c r="H962" s="3"/>
    </row>
    <row r="963" spans="7:8" ht="15.75" customHeight="1">
      <c r="G963" s="2"/>
      <c r="H963" s="3"/>
    </row>
    <row r="964" spans="7:8" ht="15.75" customHeight="1">
      <c r="G964" s="2"/>
      <c r="H964" s="3"/>
    </row>
    <row r="965" spans="7:8" ht="15.75" customHeight="1">
      <c r="G965" s="2"/>
      <c r="H965" s="3"/>
    </row>
    <row r="966" spans="7:8" ht="15.75" customHeight="1">
      <c r="G966" s="2"/>
      <c r="H966" s="3"/>
    </row>
    <row r="967" spans="7:8" ht="15.75" customHeight="1">
      <c r="G967" s="2"/>
      <c r="H967" s="3"/>
    </row>
    <row r="968" spans="7:8" ht="15.75" customHeight="1">
      <c r="G968" s="2"/>
      <c r="H968" s="3"/>
    </row>
    <row r="969" spans="7:8" ht="15.75" customHeight="1">
      <c r="G969" s="2"/>
      <c r="H969" s="3"/>
    </row>
    <row r="970" spans="7:8" ht="15.75" customHeight="1">
      <c r="G970" s="2"/>
      <c r="H970" s="3"/>
    </row>
    <row r="971" spans="7:8" ht="15.75" customHeight="1">
      <c r="G971" s="2"/>
      <c r="H971" s="3"/>
    </row>
    <row r="972" spans="7:8" ht="15.75" customHeight="1">
      <c r="G972" s="2"/>
      <c r="H972" s="3"/>
    </row>
    <row r="973" spans="7:8" ht="15.75" customHeight="1">
      <c r="G973" s="2"/>
      <c r="H973" s="3"/>
    </row>
    <row r="974" spans="7:8" ht="15.75" customHeight="1">
      <c r="G974" s="2"/>
      <c r="H974" s="3"/>
    </row>
    <row r="975" spans="7:8" ht="15.75" customHeight="1">
      <c r="G975" s="2"/>
      <c r="H975" s="3"/>
    </row>
    <row r="976" spans="7:8" ht="15.75" customHeight="1">
      <c r="G976" s="2"/>
      <c r="H976" s="3"/>
    </row>
    <row r="977" spans="7:8" ht="15.75" customHeight="1">
      <c r="G977" s="2"/>
      <c r="H977" s="3"/>
    </row>
    <row r="978" spans="7:8" ht="15.75" customHeight="1">
      <c r="G978" s="2"/>
      <c r="H978" s="3"/>
    </row>
    <row r="979" spans="7:8" ht="15.75" customHeight="1">
      <c r="G979" s="2"/>
      <c r="H979" s="3"/>
    </row>
    <row r="980" spans="7:8" ht="15.75" customHeight="1">
      <c r="G980" s="2"/>
      <c r="H980" s="3"/>
    </row>
    <row r="981" spans="7:8" ht="15.75" customHeight="1">
      <c r="G981" s="2"/>
      <c r="H981" s="3"/>
    </row>
    <row r="982" spans="7:8" ht="15.75" customHeight="1">
      <c r="G982" s="2"/>
      <c r="H982" s="3"/>
    </row>
    <row r="983" spans="7:8" ht="15.75" customHeight="1">
      <c r="G983" s="2"/>
      <c r="H983" s="3"/>
    </row>
    <row r="984" spans="7:8" ht="15.75" customHeight="1">
      <c r="G984" s="2"/>
      <c r="H984" s="3"/>
    </row>
    <row r="985" spans="7:8" ht="15.75" customHeight="1">
      <c r="G985" s="2"/>
      <c r="H985" s="3"/>
    </row>
    <row r="986" spans="7:8" ht="15.75" customHeight="1">
      <c r="G986" s="2"/>
      <c r="H986" s="3"/>
    </row>
    <row r="987" spans="7:8" ht="15.75" customHeight="1">
      <c r="G987" s="2"/>
      <c r="H987" s="3"/>
    </row>
    <row r="988" spans="7:8" ht="15.75" customHeight="1">
      <c r="G988" s="2"/>
      <c r="H988" s="3"/>
    </row>
    <row r="989" spans="7:8" ht="15.75" customHeight="1">
      <c r="G989" s="2"/>
      <c r="H989" s="3"/>
    </row>
    <row r="990" spans="7:8" ht="15.75" customHeight="1">
      <c r="G990" s="2"/>
      <c r="H990" s="3"/>
    </row>
    <row r="991" spans="7:8" ht="15.75" customHeight="1">
      <c r="G991" s="2"/>
      <c r="H991" s="3"/>
    </row>
    <row r="992" spans="7:8" ht="15.75" customHeight="1">
      <c r="G992" s="2"/>
      <c r="H992" s="3"/>
    </row>
    <row r="993" spans="7:8" ht="15.75" customHeight="1">
      <c r="G993" s="2"/>
      <c r="H993" s="3"/>
    </row>
    <row r="994" spans="7:8" ht="15.75" customHeight="1">
      <c r="G994" s="2"/>
      <c r="H994" s="3"/>
    </row>
    <row r="995" spans="7:8" ht="15.75" customHeight="1">
      <c r="G995" s="2"/>
      <c r="H995" s="3"/>
    </row>
    <row r="996" spans="7:8" ht="15.75" customHeight="1">
      <c r="G996" s="2"/>
      <c r="H996" s="3"/>
    </row>
    <row r="997" spans="7:8" ht="15.75" customHeight="1">
      <c r="G997" s="2"/>
      <c r="H997" s="3"/>
    </row>
    <row r="998" spans="7:8" ht="15.75" customHeight="1">
      <c r="G998" s="2"/>
      <c r="H998" s="3"/>
    </row>
    <row r="999" spans="7:8" ht="15.75" customHeight="1">
      <c r="G999" s="2"/>
      <c r="H999" s="3"/>
    </row>
    <row r="1000" spans="7:8" ht="15.75" customHeight="1">
      <c r="G1000" s="2"/>
      <c r="H1000" s="3"/>
    </row>
  </sheetData>
  <mergeCells count="1">
    <mergeCell ref="J3:K3"/>
  </mergeCells>
  <conditionalFormatting sqref="C1:C9 C11:C13 C20:C1000">
    <cfRule type="containsText" dxfId="9" priority="1" operator="containsText" text="acréscimo">
      <formula>NOT(ISERROR(SEARCH(("acréscimo"),(C1))))</formula>
    </cfRule>
  </conditionalFormatting>
  <conditionalFormatting sqref="C1:C9 C11:C13 C20:C1000">
    <cfRule type="containsText" dxfId="8" priority="2" operator="containsText" text="supressão">
      <formula>NOT(ISERROR(SEARCH(("supressão"),(C1))))</formula>
    </cfRule>
  </conditionalFormatting>
  <conditionalFormatting sqref="C10">
    <cfRule type="containsText" dxfId="7" priority="3" operator="containsText" text="acréscimo">
      <formula>NOT(ISERROR(SEARCH(("acréscimo"),(C10))))</formula>
    </cfRule>
  </conditionalFormatting>
  <conditionalFormatting sqref="C10">
    <cfRule type="containsText" dxfId="6" priority="4" operator="containsText" text="supressão">
      <formula>NOT(ISERROR(SEARCH(("supressão"),(C10))))</formula>
    </cfRule>
  </conditionalFormatting>
  <conditionalFormatting sqref="C14">
    <cfRule type="containsText" dxfId="5" priority="5" operator="containsText" text="acréscimo">
      <formula>NOT(ISERROR(SEARCH(("acréscimo"),(C14))))</formula>
    </cfRule>
  </conditionalFormatting>
  <conditionalFormatting sqref="C14">
    <cfRule type="containsText" dxfId="4" priority="6" operator="containsText" text="supressão">
      <formula>NOT(ISERROR(SEARCH(("supressão"),(C14))))</formula>
    </cfRule>
  </conditionalFormatting>
  <conditionalFormatting sqref="C15">
    <cfRule type="containsText" dxfId="3" priority="7" operator="containsText" text="acréscimo">
      <formula>NOT(ISERROR(SEARCH(("acréscimo"),(C15))))</formula>
    </cfRule>
  </conditionalFormatting>
  <conditionalFormatting sqref="C15">
    <cfRule type="containsText" dxfId="2" priority="8" operator="containsText" text="supressão">
      <formula>NOT(ISERROR(SEARCH(("supressão"),(C15))))</formula>
    </cfRule>
  </conditionalFormatting>
  <conditionalFormatting sqref="C16:C19">
    <cfRule type="containsText" dxfId="1" priority="9" operator="containsText" text="acréscimo">
      <formula>NOT(ISERROR(SEARCH(("acréscimo"),(C16))))</formula>
    </cfRule>
  </conditionalFormatting>
  <conditionalFormatting sqref="C16:C19">
    <cfRule type="containsText" dxfId="0" priority="10" operator="containsText" text="supressão">
      <formula>NOT(ISERROR(SEARCH(("supressão"),(C16))))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941"/>
  <sheetViews>
    <sheetView showGridLines="0" workbookViewId="0"/>
  </sheetViews>
  <sheetFormatPr defaultColWidth="14.42578125" defaultRowHeight="15" customHeight="1"/>
  <cols>
    <col min="1" max="1" width="2.85546875" customWidth="1"/>
    <col min="2" max="2" width="8.7109375" customWidth="1"/>
    <col min="3" max="3" width="30.85546875" customWidth="1"/>
    <col min="4" max="4" width="15" customWidth="1"/>
    <col min="5" max="5" width="12.42578125" customWidth="1"/>
    <col min="6" max="6" width="10.85546875" customWidth="1"/>
    <col min="7" max="7" width="15" customWidth="1"/>
    <col min="8" max="8" width="12.5703125" customWidth="1"/>
    <col min="9" max="10" width="11.42578125" customWidth="1"/>
    <col min="11" max="11" width="14.28515625" customWidth="1"/>
    <col min="12" max="12" width="13.28515625" customWidth="1"/>
    <col min="13" max="13" width="11.5703125" customWidth="1"/>
    <col min="14" max="14" width="10.7109375" customWidth="1"/>
    <col min="15" max="17" width="11.28515625" customWidth="1"/>
    <col min="18" max="18" width="8.7109375" customWidth="1"/>
    <col min="19" max="19" width="12.28515625" customWidth="1"/>
    <col min="20" max="21" width="13.28515625" customWidth="1"/>
    <col min="22" max="23" width="8.7109375" customWidth="1"/>
  </cols>
  <sheetData>
    <row r="1" spans="2:20">
      <c r="O1" s="30"/>
      <c r="Q1" s="30"/>
      <c r="T1" s="30"/>
    </row>
    <row r="2" spans="2:20">
      <c r="B2" s="299" t="s">
        <v>23</v>
      </c>
      <c r="C2" s="298"/>
      <c r="D2" s="298"/>
      <c r="E2" s="298"/>
      <c r="F2" s="298"/>
      <c r="G2" s="298"/>
      <c r="H2" s="298"/>
      <c r="I2" s="298"/>
      <c r="J2" s="298"/>
      <c r="K2" s="302"/>
      <c r="O2" s="30"/>
      <c r="Q2" s="30"/>
      <c r="T2" s="30"/>
    </row>
    <row r="3" spans="2:20" ht="60">
      <c r="B3" s="31" t="s">
        <v>24</v>
      </c>
      <c r="C3" s="31" t="s">
        <v>25</v>
      </c>
      <c r="D3" s="32" t="s">
        <v>26</v>
      </c>
      <c r="E3" s="32" t="s">
        <v>27</v>
      </c>
      <c r="F3" s="32" t="s">
        <v>28</v>
      </c>
      <c r="G3" s="32" t="s">
        <v>29</v>
      </c>
      <c r="H3" s="32" t="s">
        <v>30</v>
      </c>
      <c r="I3" s="32" t="s">
        <v>31</v>
      </c>
      <c r="J3" s="32" t="s">
        <v>32</v>
      </c>
      <c r="K3" s="32" t="s">
        <v>33</v>
      </c>
      <c r="O3" s="30"/>
      <c r="Q3" s="30"/>
      <c r="T3" s="30"/>
    </row>
    <row r="4" spans="2:20" ht="15.75">
      <c r="B4" s="33">
        <v>1</v>
      </c>
      <c r="C4" s="34" t="s">
        <v>34</v>
      </c>
      <c r="D4" s="33">
        <v>26</v>
      </c>
      <c r="E4" s="33">
        <v>300</v>
      </c>
      <c r="F4" s="35">
        <v>0.15</v>
      </c>
      <c r="G4" s="36">
        <f t="shared" ref="G4:G9" si="0">D4*E4*F4</f>
        <v>1170</v>
      </c>
      <c r="H4" s="33">
        <v>300</v>
      </c>
      <c r="I4" s="35">
        <v>0.06</v>
      </c>
      <c r="J4" s="36">
        <f t="shared" ref="J4:J9" si="1">D4*H4*I4</f>
        <v>468</v>
      </c>
      <c r="K4" s="36">
        <f t="shared" ref="K4:K9" si="2">J4+G4</f>
        <v>1638</v>
      </c>
      <c r="L4" s="37">
        <f t="shared" ref="L4:L9" si="3">48*K4</f>
        <v>78624</v>
      </c>
      <c r="O4" s="30"/>
      <c r="Q4" s="30"/>
      <c r="T4" s="30"/>
    </row>
    <row r="5" spans="2:20" ht="15.75">
      <c r="B5" s="33">
        <v>2</v>
      </c>
      <c r="C5" s="34" t="s">
        <v>35</v>
      </c>
      <c r="D5" s="33">
        <v>11</v>
      </c>
      <c r="E5" s="33">
        <v>300</v>
      </c>
      <c r="F5" s="35">
        <v>0.55000000000000004</v>
      </c>
      <c r="G5" s="36">
        <f t="shared" si="0"/>
        <v>1815.0000000000002</v>
      </c>
      <c r="H5" s="33">
        <v>300</v>
      </c>
      <c r="I5" s="35">
        <v>0.215</v>
      </c>
      <c r="J5" s="36">
        <f t="shared" si="1"/>
        <v>709.5</v>
      </c>
      <c r="K5" s="36">
        <f t="shared" si="2"/>
        <v>2524.5</v>
      </c>
      <c r="L5" s="37">
        <f t="shared" si="3"/>
        <v>121176</v>
      </c>
      <c r="O5" s="30"/>
      <c r="Q5" s="30"/>
      <c r="T5" s="30"/>
    </row>
    <row r="6" spans="2:20" ht="15.75">
      <c r="B6" s="33">
        <v>3</v>
      </c>
      <c r="C6" s="34" t="s">
        <v>36</v>
      </c>
      <c r="D6" s="33">
        <v>85</v>
      </c>
      <c r="E6" s="33">
        <v>1500</v>
      </c>
      <c r="F6" s="35">
        <v>0.1</v>
      </c>
      <c r="G6" s="36">
        <f t="shared" si="0"/>
        <v>12750</v>
      </c>
      <c r="H6" s="33">
        <v>3000</v>
      </c>
      <c r="I6" s="35">
        <v>4.4999999999999998E-2</v>
      </c>
      <c r="J6" s="36">
        <f t="shared" si="1"/>
        <v>11475</v>
      </c>
      <c r="K6" s="36">
        <f t="shared" si="2"/>
        <v>24225</v>
      </c>
      <c r="L6" s="37">
        <f t="shared" si="3"/>
        <v>1162800</v>
      </c>
      <c r="O6" s="30"/>
      <c r="Q6" s="30"/>
      <c r="T6" s="30"/>
    </row>
    <row r="7" spans="2:20" ht="15.75">
      <c r="B7" s="33">
        <v>4</v>
      </c>
      <c r="C7" s="34" t="s">
        <v>37</v>
      </c>
      <c r="D7" s="33">
        <v>17</v>
      </c>
      <c r="E7" s="33">
        <v>12000</v>
      </c>
      <c r="F7" s="35">
        <v>0.105</v>
      </c>
      <c r="G7" s="36">
        <f t="shared" si="0"/>
        <v>21420</v>
      </c>
      <c r="H7" s="33">
        <v>15000</v>
      </c>
      <c r="I7" s="35">
        <v>0.05</v>
      </c>
      <c r="J7" s="36">
        <f t="shared" si="1"/>
        <v>12750</v>
      </c>
      <c r="K7" s="36">
        <f t="shared" si="2"/>
        <v>34170</v>
      </c>
      <c r="L7" s="37">
        <f t="shared" si="3"/>
        <v>1640160</v>
      </c>
      <c r="O7" s="30"/>
      <c r="Q7" s="30"/>
      <c r="T7" s="30"/>
    </row>
    <row r="8" spans="2:20" ht="15.75">
      <c r="B8" s="33">
        <v>5</v>
      </c>
      <c r="C8" s="34" t="s">
        <v>38</v>
      </c>
      <c r="D8" s="33">
        <v>4</v>
      </c>
      <c r="E8" s="33">
        <v>2500</v>
      </c>
      <c r="F8" s="35">
        <v>0.115</v>
      </c>
      <c r="G8" s="36">
        <f t="shared" si="0"/>
        <v>1150</v>
      </c>
      <c r="H8" s="33">
        <v>2500</v>
      </c>
      <c r="I8" s="35">
        <v>4.4999999999999998E-2</v>
      </c>
      <c r="J8" s="36">
        <f t="shared" si="1"/>
        <v>450</v>
      </c>
      <c r="K8" s="36">
        <f t="shared" si="2"/>
        <v>1600</v>
      </c>
      <c r="L8" s="37">
        <f t="shared" si="3"/>
        <v>76800</v>
      </c>
      <c r="O8" s="30"/>
      <c r="Q8" s="30"/>
      <c r="T8" s="30"/>
    </row>
    <row r="9" spans="2:20" ht="15.75">
      <c r="B9" s="33">
        <v>6</v>
      </c>
      <c r="C9" s="34" t="s">
        <v>39</v>
      </c>
      <c r="D9" s="33">
        <v>2</v>
      </c>
      <c r="E9" s="33">
        <v>25000</v>
      </c>
      <c r="F9" s="35">
        <v>0.08</v>
      </c>
      <c r="G9" s="38">
        <f t="shared" si="0"/>
        <v>4000</v>
      </c>
      <c r="H9" s="39">
        <v>30000</v>
      </c>
      <c r="I9" s="35">
        <v>3.5000000000000003E-2</v>
      </c>
      <c r="J9" s="36">
        <f t="shared" si="1"/>
        <v>2100</v>
      </c>
      <c r="K9" s="36">
        <f t="shared" si="2"/>
        <v>6100</v>
      </c>
      <c r="L9" s="37">
        <f t="shared" si="3"/>
        <v>292800</v>
      </c>
      <c r="O9" s="30"/>
      <c r="Q9" s="30"/>
      <c r="T9" s="30"/>
    </row>
    <row r="10" spans="2:20" ht="15.75" customHeight="1">
      <c r="B10" s="303" t="s">
        <v>33</v>
      </c>
      <c r="C10" s="298"/>
      <c r="D10" s="298"/>
      <c r="E10" s="298"/>
      <c r="F10" s="298"/>
      <c r="G10" s="40">
        <f>SUM(G4:G9)</f>
        <v>42305</v>
      </c>
      <c r="H10" s="41"/>
      <c r="I10" s="42"/>
      <c r="J10" s="43"/>
      <c r="K10" s="40">
        <f>SUM(K4:K9)</f>
        <v>70257.5</v>
      </c>
      <c r="O10" s="30"/>
      <c r="Q10" s="30"/>
      <c r="T10" s="30"/>
    </row>
    <row r="11" spans="2:20" ht="15.75" customHeight="1">
      <c r="B11" s="303" t="s">
        <v>40</v>
      </c>
      <c r="C11" s="298"/>
      <c r="D11" s="298"/>
      <c r="E11" s="298"/>
      <c r="F11" s="298"/>
      <c r="G11" s="40">
        <f>12*G10</f>
        <v>507660</v>
      </c>
      <c r="H11" s="41"/>
      <c r="I11" s="42"/>
      <c r="J11" s="43"/>
      <c r="K11" s="40">
        <f>12*K10</f>
        <v>843090</v>
      </c>
      <c r="O11" s="30"/>
      <c r="Q11" s="30"/>
      <c r="T11" s="30"/>
    </row>
    <row r="12" spans="2:20" ht="15.75" customHeight="1">
      <c r="B12" s="303" t="s">
        <v>41</v>
      </c>
      <c r="C12" s="298"/>
      <c r="D12" s="298"/>
      <c r="E12" s="298"/>
      <c r="F12" s="298"/>
      <c r="G12" s="40">
        <f>48*G10</f>
        <v>2030640</v>
      </c>
      <c r="H12" s="41"/>
      <c r="I12" s="42"/>
      <c r="J12" s="43"/>
      <c r="K12" s="40">
        <f>48*K10</f>
        <v>3372360</v>
      </c>
      <c r="O12" s="30"/>
      <c r="Q12" s="30"/>
      <c r="T12" s="30"/>
    </row>
    <row r="13" spans="2:20">
      <c r="O13" s="30"/>
      <c r="Q13" s="30"/>
      <c r="T13" s="30"/>
    </row>
    <row r="14" spans="2:20">
      <c r="O14" s="30"/>
      <c r="Q14" s="30"/>
      <c r="T14" s="30"/>
    </row>
    <row r="15" spans="2:20">
      <c r="B15" s="299" t="s">
        <v>42</v>
      </c>
      <c r="C15" s="298"/>
      <c r="D15" s="298"/>
      <c r="E15" s="298"/>
      <c r="F15" s="298"/>
      <c r="G15" s="298"/>
      <c r="H15" s="298"/>
      <c r="I15" s="298"/>
      <c r="J15" s="298"/>
      <c r="K15" s="300"/>
      <c r="L15" s="44"/>
      <c r="M15" s="44"/>
      <c r="O15" s="30"/>
      <c r="Q15" s="30"/>
      <c r="T15" s="30"/>
    </row>
    <row r="16" spans="2:20" ht="60">
      <c r="B16" s="31" t="s">
        <v>24</v>
      </c>
      <c r="C16" s="31" t="s">
        <v>25</v>
      </c>
      <c r="D16" s="32" t="s">
        <v>26</v>
      </c>
      <c r="E16" s="32" t="s">
        <v>27</v>
      </c>
      <c r="F16" s="32" t="s">
        <v>28</v>
      </c>
      <c r="G16" s="32" t="s">
        <v>29</v>
      </c>
      <c r="H16" s="32" t="s">
        <v>30</v>
      </c>
      <c r="I16" s="32" t="s">
        <v>31</v>
      </c>
      <c r="J16" s="32" t="s">
        <v>32</v>
      </c>
      <c r="K16" s="45" t="s">
        <v>33</v>
      </c>
      <c r="L16" s="46" t="s">
        <v>43</v>
      </c>
      <c r="M16" s="46" t="s">
        <v>44</v>
      </c>
      <c r="N16" s="47"/>
      <c r="O16" s="30"/>
      <c r="Q16" s="30"/>
      <c r="T16" s="30"/>
    </row>
    <row r="17" spans="2:22" ht="15.75">
      <c r="B17" s="33">
        <v>1</v>
      </c>
      <c r="C17" s="34" t="s">
        <v>34</v>
      </c>
      <c r="D17" s="33">
        <v>25</v>
      </c>
      <c r="E17" s="33">
        <v>300</v>
      </c>
      <c r="F17" s="35">
        <v>0.15</v>
      </c>
      <c r="G17" s="36">
        <f t="shared" ref="G17:G22" si="4">D17*E17*F17</f>
        <v>1125</v>
      </c>
      <c r="H17" s="33">
        <v>300</v>
      </c>
      <c r="I17" s="35">
        <v>0.06</v>
      </c>
      <c r="J17" s="36">
        <f t="shared" ref="J17:J22" si="5">D17*H17*I17</f>
        <v>450</v>
      </c>
      <c r="K17" s="48">
        <f t="shared" ref="K17:K22" si="6">J17+G17</f>
        <v>1575</v>
      </c>
      <c r="L17" s="49">
        <f t="shared" ref="L17:L22" si="7">48*K17</f>
        <v>75600</v>
      </c>
      <c r="M17" s="49">
        <f t="shared" ref="M17:M22" si="8">L17-L4</f>
        <v>-3024</v>
      </c>
      <c r="O17" s="30">
        <f t="shared" ref="O17:O22" si="9">G17/D17</f>
        <v>45</v>
      </c>
      <c r="P17" s="50"/>
      <c r="Q17" s="30">
        <f t="shared" ref="Q17:Q22" si="10">K17/D17</f>
        <v>63</v>
      </c>
      <c r="T17" s="30"/>
    </row>
    <row r="18" spans="2:22" ht="15.75">
      <c r="B18" s="33">
        <v>2</v>
      </c>
      <c r="C18" s="34" t="s">
        <v>35</v>
      </c>
      <c r="D18" s="33">
        <v>10</v>
      </c>
      <c r="E18" s="33">
        <v>300</v>
      </c>
      <c r="F18" s="35">
        <v>0.55000000000000004</v>
      </c>
      <c r="G18" s="36">
        <f t="shared" si="4"/>
        <v>1650.0000000000002</v>
      </c>
      <c r="H18" s="33">
        <v>300</v>
      </c>
      <c r="I18" s="35">
        <v>0.215</v>
      </c>
      <c r="J18" s="36">
        <f t="shared" si="5"/>
        <v>645</v>
      </c>
      <c r="K18" s="48">
        <f t="shared" si="6"/>
        <v>2295</v>
      </c>
      <c r="L18" s="49">
        <f t="shared" si="7"/>
        <v>110160</v>
      </c>
      <c r="M18" s="49">
        <f t="shared" si="8"/>
        <v>-11016</v>
      </c>
      <c r="O18" s="30">
        <f t="shared" si="9"/>
        <v>165.00000000000003</v>
      </c>
      <c r="Q18" s="30">
        <f t="shared" si="10"/>
        <v>229.5</v>
      </c>
      <c r="T18" s="30"/>
    </row>
    <row r="19" spans="2:22" ht="15.75">
      <c r="B19" s="33">
        <v>3</v>
      </c>
      <c r="C19" s="34" t="s">
        <v>36</v>
      </c>
      <c r="D19" s="33">
        <v>80</v>
      </c>
      <c r="E19" s="33">
        <v>1500</v>
      </c>
      <c r="F19" s="35">
        <v>0.1</v>
      </c>
      <c r="G19" s="36">
        <f t="shared" si="4"/>
        <v>12000</v>
      </c>
      <c r="H19" s="33">
        <v>3000</v>
      </c>
      <c r="I19" s="35">
        <v>4.4999999999999998E-2</v>
      </c>
      <c r="J19" s="36">
        <f t="shared" si="5"/>
        <v>10800</v>
      </c>
      <c r="K19" s="48">
        <f t="shared" si="6"/>
        <v>22800</v>
      </c>
      <c r="L19" s="49">
        <f t="shared" si="7"/>
        <v>1094400</v>
      </c>
      <c r="M19" s="49">
        <f t="shared" si="8"/>
        <v>-68400</v>
      </c>
      <c r="O19" s="30">
        <f t="shared" si="9"/>
        <v>150</v>
      </c>
      <c r="Q19" s="30">
        <f t="shared" si="10"/>
        <v>285</v>
      </c>
      <c r="T19" s="30"/>
    </row>
    <row r="20" spans="2:22" ht="15.75">
      <c r="B20" s="33">
        <v>4</v>
      </c>
      <c r="C20" s="34" t="s">
        <v>37</v>
      </c>
      <c r="D20" s="33">
        <v>11</v>
      </c>
      <c r="E20" s="33">
        <v>12000</v>
      </c>
      <c r="F20" s="35">
        <v>0.105</v>
      </c>
      <c r="G20" s="36">
        <f t="shared" si="4"/>
        <v>13860</v>
      </c>
      <c r="H20" s="33">
        <v>15000</v>
      </c>
      <c r="I20" s="35">
        <v>0.05</v>
      </c>
      <c r="J20" s="36">
        <f t="shared" si="5"/>
        <v>8250</v>
      </c>
      <c r="K20" s="48">
        <f t="shared" si="6"/>
        <v>22110</v>
      </c>
      <c r="L20" s="49">
        <f t="shared" si="7"/>
        <v>1061280</v>
      </c>
      <c r="M20" s="49">
        <f t="shared" si="8"/>
        <v>-578880</v>
      </c>
      <c r="O20" s="30">
        <f t="shared" si="9"/>
        <v>1260</v>
      </c>
      <c r="Q20" s="30">
        <f t="shared" si="10"/>
        <v>2010</v>
      </c>
      <c r="T20" s="30"/>
    </row>
    <row r="21" spans="2:22" ht="15.75" customHeight="1">
      <c r="B21" s="33">
        <v>5</v>
      </c>
      <c r="C21" s="34" t="s">
        <v>38</v>
      </c>
      <c r="D21" s="33">
        <v>3</v>
      </c>
      <c r="E21" s="33">
        <v>2500</v>
      </c>
      <c r="F21" s="35">
        <v>0.115</v>
      </c>
      <c r="G21" s="36">
        <f t="shared" si="4"/>
        <v>862.5</v>
      </c>
      <c r="H21" s="33">
        <v>2500</v>
      </c>
      <c r="I21" s="35">
        <v>4.4999999999999998E-2</v>
      </c>
      <c r="J21" s="36">
        <f t="shared" si="5"/>
        <v>337.5</v>
      </c>
      <c r="K21" s="48">
        <f t="shared" si="6"/>
        <v>1200</v>
      </c>
      <c r="L21" s="49">
        <f t="shared" si="7"/>
        <v>57600</v>
      </c>
      <c r="M21" s="49">
        <f t="shared" si="8"/>
        <v>-19200</v>
      </c>
      <c r="O21" s="30">
        <f t="shared" si="9"/>
        <v>287.5</v>
      </c>
      <c r="Q21" s="30">
        <f t="shared" si="10"/>
        <v>400</v>
      </c>
      <c r="T21" s="30"/>
    </row>
    <row r="22" spans="2:22" ht="15.75" customHeight="1">
      <c r="B22" s="33">
        <v>6</v>
      </c>
      <c r="C22" s="34" t="s">
        <v>39</v>
      </c>
      <c r="D22" s="33">
        <v>2</v>
      </c>
      <c r="E22" s="33">
        <v>25000</v>
      </c>
      <c r="F22" s="35">
        <v>0.08</v>
      </c>
      <c r="G22" s="38">
        <f t="shared" si="4"/>
        <v>4000</v>
      </c>
      <c r="H22" s="39">
        <v>30000</v>
      </c>
      <c r="I22" s="35">
        <v>3.5000000000000003E-2</v>
      </c>
      <c r="J22" s="36">
        <f t="shared" si="5"/>
        <v>2100</v>
      </c>
      <c r="K22" s="48">
        <f t="shared" si="6"/>
        <v>6100</v>
      </c>
      <c r="L22" s="49">
        <f t="shared" si="7"/>
        <v>292800</v>
      </c>
      <c r="M22" s="49">
        <f t="shared" si="8"/>
        <v>0</v>
      </c>
      <c r="O22" s="30">
        <f t="shared" si="9"/>
        <v>2000</v>
      </c>
      <c r="Q22" s="30">
        <f t="shared" si="10"/>
        <v>3050</v>
      </c>
      <c r="T22" s="30"/>
    </row>
    <row r="23" spans="2:22" ht="15.75" customHeight="1">
      <c r="B23" s="297" t="s">
        <v>33</v>
      </c>
      <c r="C23" s="298"/>
      <c r="D23" s="298"/>
      <c r="E23" s="298"/>
      <c r="F23" s="298"/>
      <c r="G23" s="51">
        <f>SUM(G17:G22)</f>
        <v>33497.5</v>
      </c>
      <c r="H23" s="52"/>
      <c r="I23" s="53"/>
      <c r="J23" s="54"/>
      <c r="K23" s="51">
        <f>SUM(K17:K22)</f>
        <v>56080</v>
      </c>
      <c r="L23" s="55"/>
      <c r="M23" s="56">
        <f t="shared" ref="M23:M25" si="11">K23-K10</f>
        <v>-14177.5</v>
      </c>
      <c r="O23" s="30"/>
      <c r="Q23" s="30"/>
      <c r="T23" s="30"/>
    </row>
    <row r="24" spans="2:22" ht="15.75" customHeight="1">
      <c r="B24" s="297" t="s">
        <v>40</v>
      </c>
      <c r="C24" s="298"/>
      <c r="D24" s="298"/>
      <c r="E24" s="298"/>
      <c r="F24" s="298"/>
      <c r="G24" s="51">
        <f>12*G23</f>
        <v>401970</v>
      </c>
      <c r="H24" s="52"/>
      <c r="I24" s="53"/>
      <c r="J24" s="54"/>
      <c r="K24" s="51">
        <f>12*K23</f>
        <v>672960</v>
      </c>
      <c r="L24" s="55"/>
      <c r="M24" s="56">
        <f t="shared" si="11"/>
        <v>-170130</v>
      </c>
      <c r="O24" s="30"/>
      <c r="Q24" s="30"/>
      <c r="T24" s="30"/>
    </row>
    <row r="25" spans="2:22" ht="15.75" customHeight="1">
      <c r="B25" s="297" t="s">
        <v>41</v>
      </c>
      <c r="C25" s="298"/>
      <c r="D25" s="298"/>
      <c r="E25" s="298"/>
      <c r="F25" s="298"/>
      <c r="G25" s="51">
        <f>48*G23</f>
        <v>1607880</v>
      </c>
      <c r="H25" s="52"/>
      <c r="I25" s="53"/>
      <c r="J25" s="54"/>
      <c r="K25" s="51">
        <f>48*K23</f>
        <v>2691840</v>
      </c>
      <c r="L25" s="55"/>
      <c r="M25" s="56">
        <f t="shared" si="11"/>
        <v>-680520</v>
      </c>
      <c r="O25" s="30"/>
      <c r="Q25" s="30"/>
      <c r="T25" s="30"/>
    </row>
    <row r="26" spans="2:22" ht="15.75" customHeight="1">
      <c r="K26" s="37">
        <f>K25-K12</f>
        <v>-680520</v>
      </c>
      <c r="O26" s="30"/>
      <c r="Q26" s="30"/>
      <c r="T26" s="30"/>
    </row>
    <row r="27" spans="2:22" ht="15.75" customHeight="1">
      <c r="O27" s="30" t="s">
        <v>45</v>
      </c>
      <c r="Q27" s="30" t="s">
        <v>46</v>
      </c>
      <c r="T27" s="30"/>
    </row>
    <row r="28" spans="2:22">
      <c r="B28" s="299" t="s">
        <v>47</v>
      </c>
      <c r="C28" s="298"/>
      <c r="D28" s="298"/>
      <c r="E28" s="298"/>
      <c r="F28" s="298"/>
      <c r="G28" s="298"/>
      <c r="H28" s="298"/>
      <c r="I28" s="298"/>
      <c r="J28" s="298"/>
      <c r="K28" s="300"/>
      <c r="L28" s="44"/>
      <c r="M28" s="44"/>
      <c r="O28" s="30"/>
      <c r="Q28" s="30"/>
      <c r="T28" s="30"/>
    </row>
    <row r="29" spans="2:22" ht="60">
      <c r="B29" s="31" t="s">
        <v>24</v>
      </c>
      <c r="C29" s="31" t="s">
        <v>25</v>
      </c>
      <c r="D29" s="32" t="s">
        <v>26</v>
      </c>
      <c r="E29" s="32" t="s">
        <v>27</v>
      </c>
      <c r="F29" s="32" t="s">
        <v>28</v>
      </c>
      <c r="G29" s="32" t="s">
        <v>29</v>
      </c>
      <c r="H29" s="32" t="s">
        <v>30</v>
      </c>
      <c r="I29" s="32" t="s">
        <v>31</v>
      </c>
      <c r="J29" s="32" t="s">
        <v>32</v>
      </c>
      <c r="K29" s="45" t="s">
        <v>33</v>
      </c>
      <c r="L29" s="46" t="s">
        <v>43</v>
      </c>
      <c r="M29" s="46" t="s">
        <v>44</v>
      </c>
      <c r="N29" s="47"/>
      <c r="O29" s="301" t="s">
        <v>48</v>
      </c>
      <c r="P29" s="296"/>
      <c r="Q29" s="296"/>
      <c r="R29" s="296"/>
      <c r="S29" s="296"/>
      <c r="T29" s="296"/>
      <c r="U29" s="296"/>
      <c r="V29" s="296"/>
    </row>
    <row r="30" spans="2:22" ht="15.75">
      <c r="B30" s="33">
        <v>1</v>
      </c>
      <c r="C30" s="34" t="s">
        <v>34</v>
      </c>
      <c r="D30" s="33">
        <v>25</v>
      </c>
      <c r="E30" s="33">
        <v>300</v>
      </c>
      <c r="F30" s="35">
        <v>0.15</v>
      </c>
      <c r="G30" s="36">
        <f t="shared" ref="G30:G35" si="12">D30*E30*F30</f>
        <v>1125</v>
      </c>
      <c r="H30" s="33">
        <v>300</v>
      </c>
      <c r="I30" s="35">
        <v>0.06</v>
      </c>
      <c r="J30" s="36">
        <f t="shared" ref="J30:J35" si="13">D30*H30*I30</f>
        <v>450</v>
      </c>
      <c r="K30" s="48">
        <f t="shared" ref="K30:K35" si="14">J30+G30</f>
        <v>1575</v>
      </c>
      <c r="L30" s="49">
        <f t="shared" ref="L30:L35" si="15">48*K30</f>
        <v>75600</v>
      </c>
      <c r="M30" s="49">
        <f t="shared" ref="M30:M35" si="16">L30-L17</f>
        <v>0</v>
      </c>
      <c r="N30" s="57">
        <f t="shared" ref="N30:N35" si="17">L30/D30</f>
        <v>3024</v>
      </c>
      <c r="O30" s="30">
        <f t="shared" ref="O30:O35" si="18">G30/D30</f>
        <v>45</v>
      </c>
      <c r="P30" s="50"/>
      <c r="Q30" s="30">
        <f t="shared" ref="Q30:Q35" si="19">K30/D30</f>
        <v>63</v>
      </c>
      <c r="T30" s="30">
        <f t="shared" ref="T30:T36" si="20">K17*16</f>
        <v>25200</v>
      </c>
      <c r="U30" s="30">
        <f t="shared" ref="U30:U35" si="21">T30-S30</f>
        <v>25200</v>
      </c>
    </row>
    <row r="31" spans="2:22" ht="15.75">
      <c r="B31" s="58">
        <v>2</v>
      </c>
      <c r="C31" s="59" t="s">
        <v>35</v>
      </c>
      <c r="D31" s="58">
        <v>9</v>
      </c>
      <c r="E31" s="58">
        <v>300</v>
      </c>
      <c r="F31" s="60">
        <v>0.55000000000000004</v>
      </c>
      <c r="G31" s="61">
        <f t="shared" si="12"/>
        <v>1485.0000000000002</v>
      </c>
      <c r="H31" s="58">
        <v>300</v>
      </c>
      <c r="I31" s="60">
        <v>0.215</v>
      </c>
      <c r="J31" s="61">
        <f t="shared" si="13"/>
        <v>580.5</v>
      </c>
      <c r="K31" s="62">
        <f t="shared" si="14"/>
        <v>2065.5</v>
      </c>
      <c r="L31" s="63">
        <f t="shared" si="15"/>
        <v>99144</v>
      </c>
      <c r="M31" s="63">
        <f t="shared" si="16"/>
        <v>-11016</v>
      </c>
      <c r="N31" s="57">
        <f t="shared" si="17"/>
        <v>11016</v>
      </c>
      <c r="O31" s="30">
        <f t="shared" si="18"/>
        <v>165.00000000000003</v>
      </c>
      <c r="P31" s="64">
        <f t="shared" ref="P31:P32" si="22">K31-K18</f>
        <v>-229.5</v>
      </c>
      <c r="Q31" s="30">
        <f t="shared" si="19"/>
        <v>229.5</v>
      </c>
      <c r="R31" s="65">
        <v>1</v>
      </c>
      <c r="S31" s="30">
        <f t="shared" ref="S31:S32" si="23">Q31*R31*16</f>
        <v>3672</v>
      </c>
      <c r="T31" s="30">
        <f t="shared" si="20"/>
        <v>36720</v>
      </c>
      <c r="U31" s="30">
        <f t="shared" si="21"/>
        <v>33048</v>
      </c>
    </row>
    <row r="32" spans="2:22" ht="15.75">
      <c r="B32" s="33">
        <v>3</v>
      </c>
      <c r="C32" s="34" t="s">
        <v>36</v>
      </c>
      <c r="D32" s="33">
        <v>80</v>
      </c>
      <c r="E32" s="33">
        <v>1500</v>
      </c>
      <c r="F32" s="35">
        <v>0.1</v>
      </c>
      <c r="G32" s="36">
        <f t="shared" si="12"/>
        <v>12000</v>
      </c>
      <c r="H32" s="33">
        <v>3000</v>
      </c>
      <c r="I32" s="35">
        <v>4.4999999999999998E-2</v>
      </c>
      <c r="J32" s="36">
        <f t="shared" si="13"/>
        <v>10800</v>
      </c>
      <c r="K32" s="48">
        <f t="shared" si="14"/>
        <v>22800</v>
      </c>
      <c r="L32" s="49">
        <f t="shared" si="15"/>
        <v>1094400</v>
      </c>
      <c r="M32" s="49">
        <f t="shared" si="16"/>
        <v>0</v>
      </c>
      <c r="N32" s="57">
        <f t="shared" si="17"/>
        <v>13680</v>
      </c>
      <c r="O32" s="30">
        <f t="shared" si="18"/>
        <v>150</v>
      </c>
      <c r="P32" s="64">
        <f t="shared" si="22"/>
        <v>0</v>
      </c>
      <c r="Q32" s="30">
        <f t="shared" si="19"/>
        <v>285</v>
      </c>
      <c r="R32" s="65">
        <v>2</v>
      </c>
      <c r="S32" s="30">
        <f t="shared" si="23"/>
        <v>9120</v>
      </c>
      <c r="T32" s="30">
        <f t="shared" si="20"/>
        <v>364800</v>
      </c>
      <c r="U32" s="30">
        <f t="shared" si="21"/>
        <v>355680</v>
      </c>
    </row>
    <row r="33" spans="2:21" ht="15.75">
      <c r="B33" s="33">
        <v>4</v>
      </c>
      <c r="C33" s="34" t="s">
        <v>37</v>
      </c>
      <c r="D33" s="33">
        <v>11</v>
      </c>
      <c r="E33" s="33">
        <v>12000</v>
      </c>
      <c r="F33" s="35">
        <v>0.105</v>
      </c>
      <c r="G33" s="36">
        <f t="shared" si="12"/>
        <v>13860</v>
      </c>
      <c r="H33" s="33">
        <v>15000</v>
      </c>
      <c r="I33" s="35">
        <v>0.05</v>
      </c>
      <c r="J33" s="36">
        <f t="shared" si="13"/>
        <v>8250</v>
      </c>
      <c r="K33" s="48">
        <f t="shared" si="14"/>
        <v>22110</v>
      </c>
      <c r="L33" s="49">
        <f t="shared" si="15"/>
        <v>1061280</v>
      </c>
      <c r="M33" s="49">
        <f t="shared" si="16"/>
        <v>0</v>
      </c>
      <c r="N33" s="57">
        <f t="shared" si="17"/>
        <v>96480</v>
      </c>
      <c r="O33" s="30">
        <f t="shared" si="18"/>
        <v>1260</v>
      </c>
      <c r="P33" s="64">
        <f>P31+P32</f>
        <v>-229.5</v>
      </c>
      <c r="Q33" s="30">
        <f t="shared" si="19"/>
        <v>2010</v>
      </c>
      <c r="T33" s="30">
        <f t="shared" si="20"/>
        <v>353760</v>
      </c>
      <c r="U33" s="30">
        <f t="shared" si="21"/>
        <v>353760</v>
      </c>
    </row>
    <row r="34" spans="2:21" ht="15.75" customHeight="1">
      <c r="B34" s="33">
        <v>5</v>
      </c>
      <c r="C34" s="34" t="s">
        <v>38</v>
      </c>
      <c r="D34" s="33">
        <v>3</v>
      </c>
      <c r="E34" s="33">
        <v>2500</v>
      </c>
      <c r="F34" s="35">
        <v>0.115</v>
      </c>
      <c r="G34" s="36">
        <f t="shared" si="12"/>
        <v>862.5</v>
      </c>
      <c r="H34" s="33">
        <v>2500</v>
      </c>
      <c r="I34" s="35">
        <v>4.4999999999999998E-2</v>
      </c>
      <c r="J34" s="36">
        <f t="shared" si="13"/>
        <v>337.5</v>
      </c>
      <c r="K34" s="48">
        <f t="shared" si="14"/>
        <v>1200</v>
      </c>
      <c r="L34" s="49">
        <f t="shared" si="15"/>
        <v>57600</v>
      </c>
      <c r="M34" s="49">
        <f t="shared" si="16"/>
        <v>0</v>
      </c>
      <c r="N34" s="57">
        <f t="shared" si="17"/>
        <v>19200</v>
      </c>
      <c r="O34" s="30">
        <f t="shared" si="18"/>
        <v>287.5</v>
      </c>
      <c r="Q34" s="30">
        <f t="shared" si="19"/>
        <v>400</v>
      </c>
      <c r="T34" s="30">
        <f t="shared" si="20"/>
        <v>19200</v>
      </c>
      <c r="U34" s="30">
        <f t="shared" si="21"/>
        <v>19200</v>
      </c>
    </row>
    <row r="35" spans="2:21" ht="15.75" customHeight="1">
      <c r="B35" s="33">
        <v>6</v>
      </c>
      <c r="C35" s="34" t="s">
        <v>39</v>
      </c>
      <c r="D35" s="33">
        <v>2</v>
      </c>
      <c r="E35" s="33">
        <v>25000</v>
      </c>
      <c r="F35" s="35">
        <v>0.08</v>
      </c>
      <c r="G35" s="38">
        <f t="shared" si="12"/>
        <v>4000</v>
      </c>
      <c r="H35" s="39">
        <v>30000</v>
      </c>
      <c r="I35" s="35">
        <v>3.5000000000000003E-2</v>
      </c>
      <c r="J35" s="36">
        <f t="shared" si="13"/>
        <v>2100</v>
      </c>
      <c r="K35" s="48">
        <f t="shared" si="14"/>
        <v>6100</v>
      </c>
      <c r="L35" s="49">
        <f t="shared" si="15"/>
        <v>292800</v>
      </c>
      <c r="M35" s="49">
        <f t="shared" si="16"/>
        <v>0</v>
      </c>
      <c r="N35" s="57">
        <f t="shared" si="17"/>
        <v>146400</v>
      </c>
      <c r="O35" s="30">
        <f t="shared" si="18"/>
        <v>2000</v>
      </c>
      <c r="Q35" s="30">
        <f t="shared" si="19"/>
        <v>3050</v>
      </c>
      <c r="T35" s="30">
        <f t="shared" si="20"/>
        <v>97600</v>
      </c>
      <c r="U35" s="30">
        <f t="shared" si="21"/>
        <v>97600</v>
      </c>
    </row>
    <row r="36" spans="2:21" ht="15.75" customHeight="1">
      <c r="B36" s="297" t="s">
        <v>33</v>
      </c>
      <c r="C36" s="298"/>
      <c r="D36" s="298"/>
      <c r="E36" s="298"/>
      <c r="F36" s="298"/>
      <c r="G36" s="51">
        <f>SUM(G30:G35)</f>
        <v>33332.5</v>
      </c>
      <c r="H36" s="52"/>
      <c r="I36" s="53"/>
      <c r="J36" s="54"/>
      <c r="K36" s="51">
        <f>SUM(K30:K35)</f>
        <v>55850.5</v>
      </c>
      <c r="L36" s="55"/>
      <c r="M36" s="56">
        <f t="shared" ref="M36:M38" si="24">K36-K23</f>
        <v>-229.5</v>
      </c>
      <c r="N36" s="64">
        <f>G36-G23</f>
        <v>-165</v>
      </c>
      <c r="O36" s="30">
        <f>SUM(O30:O35)</f>
        <v>3907.5</v>
      </c>
      <c r="P36" s="30"/>
      <c r="Q36" s="30">
        <f>SUM(Q30:Q35)</f>
        <v>6037.5</v>
      </c>
      <c r="R36" s="30"/>
      <c r="S36" s="30">
        <f>SUM(S30:S35)</f>
        <v>12792</v>
      </c>
      <c r="T36" s="30">
        <f t="shared" si="20"/>
        <v>897280</v>
      </c>
      <c r="U36" s="30">
        <f>SUM(U30:U35)</f>
        <v>884488</v>
      </c>
    </row>
    <row r="37" spans="2:21" ht="15.75" customHeight="1">
      <c r="B37" s="297" t="s">
        <v>40</v>
      </c>
      <c r="C37" s="298"/>
      <c r="D37" s="298"/>
      <c r="E37" s="298"/>
      <c r="F37" s="298"/>
      <c r="G37" s="51">
        <f>12*G36</f>
        <v>399990</v>
      </c>
      <c r="H37" s="52"/>
      <c r="I37" s="53"/>
      <c r="J37" s="54"/>
      <c r="K37" s="51">
        <f>12*K36</f>
        <v>670206</v>
      </c>
      <c r="L37" s="55"/>
      <c r="M37" s="56">
        <f t="shared" si="24"/>
        <v>-2754</v>
      </c>
      <c r="O37" s="30"/>
      <c r="Q37" s="30"/>
      <c r="S37" s="66">
        <f>S36/K12</f>
        <v>3.7931893392164537E-3</v>
      </c>
      <c r="T37" s="30"/>
    </row>
    <row r="38" spans="2:21" ht="15.75" customHeight="1">
      <c r="B38" s="297" t="s">
        <v>41</v>
      </c>
      <c r="C38" s="298"/>
      <c r="D38" s="298"/>
      <c r="E38" s="298"/>
      <c r="F38" s="298"/>
      <c r="G38" s="51">
        <f>48*G36</f>
        <v>1599960</v>
      </c>
      <c r="H38" s="52"/>
      <c r="I38" s="53"/>
      <c r="J38" s="54"/>
      <c r="K38" s="51">
        <f>48*K36</f>
        <v>2680824</v>
      </c>
      <c r="L38" s="55"/>
      <c r="M38" s="56">
        <f t="shared" si="24"/>
        <v>-11016</v>
      </c>
      <c r="O38" s="30"/>
      <c r="Q38" s="30"/>
      <c r="S38" s="66">
        <f>K39/K12</f>
        <v>-3.2665551720456889E-3</v>
      </c>
      <c r="T38" s="30"/>
    </row>
    <row r="39" spans="2:21" ht="15.75" customHeight="1">
      <c r="K39" s="37">
        <f>K38-K25</f>
        <v>-11016</v>
      </c>
      <c r="N39" s="64">
        <f>G36-G23</f>
        <v>-165</v>
      </c>
      <c r="O39" s="30"/>
      <c r="Q39" s="30"/>
      <c r="S39" s="66">
        <f>M36/K10</f>
        <v>-3.2665551720456889E-3</v>
      </c>
      <c r="T39" s="30">
        <f>S32/2</f>
        <v>4560</v>
      </c>
    </row>
    <row r="40" spans="2:21" ht="15.75" customHeight="1">
      <c r="O40" s="30"/>
      <c r="Q40" s="30"/>
      <c r="T40" s="30"/>
    </row>
    <row r="41" spans="2:21">
      <c r="B41" s="299" t="s">
        <v>49</v>
      </c>
      <c r="C41" s="298"/>
      <c r="D41" s="298"/>
      <c r="E41" s="298"/>
      <c r="F41" s="298"/>
      <c r="G41" s="298"/>
      <c r="H41" s="298"/>
      <c r="I41" s="298"/>
      <c r="J41" s="298"/>
      <c r="K41" s="300"/>
      <c r="L41" s="44"/>
      <c r="M41" s="44"/>
      <c r="O41" s="30"/>
      <c r="Q41" s="30"/>
      <c r="T41" s="30"/>
    </row>
    <row r="42" spans="2:21" ht="60">
      <c r="B42" s="31" t="s">
        <v>24</v>
      </c>
      <c r="C42" s="31" t="s">
        <v>25</v>
      </c>
      <c r="D42" s="32" t="s">
        <v>26</v>
      </c>
      <c r="E42" s="32" t="s">
        <v>27</v>
      </c>
      <c r="F42" s="32" t="s">
        <v>28</v>
      </c>
      <c r="G42" s="32" t="s">
        <v>29</v>
      </c>
      <c r="H42" s="32" t="s">
        <v>30</v>
      </c>
      <c r="I42" s="32" t="s">
        <v>31</v>
      </c>
      <c r="J42" s="32" t="s">
        <v>32</v>
      </c>
      <c r="K42" s="45" t="s">
        <v>33</v>
      </c>
      <c r="L42" s="46" t="s">
        <v>43</v>
      </c>
      <c r="M42" s="46" t="s">
        <v>44</v>
      </c>
      <c r="N42" s="47"/>
      <c r="O42" s="30"/>
      <c r="Q42" s="30"/>
      <c r="T42" s="30"/>
    </row>
    <row r="43" spans="2:21" ht="15.75">
      <c r="B43" s="33">
        <v>1</v>
      </c>
      <c r="C43" s="34" t="s">
        <v>34</v>
      </c>
      <c r="D43" s="33">
        <v>25</v>
      </c>
      <c r="E43" s="33">
        <v>300</v>
      </c>
      <c r="F43" s="35">
        <v>0.15</v>
      </c>
      <c r="G43" s="36">
        <f t="shared" ref="G43:G48" si="25">D43*E43*F43</f>
        <v>1125</v>
      </c>
      <c r="H43" s="33">
        <v>300</v>
      </c>
      <c r="I43" s="35">
        <v>0.06</v>
      </c>
      <c r="J43" s="36">
        <f t="shared" ref="J43:J48" si="26">D43*H43*I43</f>
        <v>450</v>
      </c>
      <c r="K43" s="48">
        <f t="shared" ref="K43:K48" si="27">J43+G43</f>
        <v>1575</v>
      </c>
      <c r="L43" s="49">
        <f t="shared" ref="L43:L48" si="28">48*K43</f>
        <v>75600</v>
      </c>
      <c r="M43" s="49">
        <f t="shared" ref="M43:M48" si="29">L43-L30</f>
        <v>0</v>
      </c>
      <c r="N43" s="57">
        <f t="shared" ref="N43:N48" si="30">L43/D43</f>
        <v>3024</v>
      </c>
      <c r="O43" s="30">
        <f t="shared" ref="O43:O48" si="31">G43/D43</f>
        <v>45</v>
      </c>
      <c r="P43" s="50"/>
      <c r="Q43" s="30">
        <f t="shared" ref="Q43:Q48" si="32">K43/D43</f>
        <v>63</v>
      </c>
      <c r="T43" s="30">
        <f t="shared" ref="T43:T49" si="33">K30*16</f>
        <v>25200</v>
      </c>
      <c r="U43" s="30">
        <f t="shared" ref="U43:U48" si="34">T43-S43</f>
        <v>25200</v>
      </c>
    </row>
    <row r="44" spans="2:21" ht="15.75">
      <c r="B44" s="33">
        <v>2</v>
      </c>
      <c r="C44" s="34" t="s">
        <v>35</v>
      </c>
      <c r="D44" s="33">
        <v>9</v>
      </c>
      <c r="E44" s="33">
        <v>300</v>
      </c>
      <c r="F44" s="35">
        <v>0.55000000000000004</v>
      </c>
      <c r="G44" s="36">
        <f t="shared" si="25"/>
        <v>1485.0000000000002</v>
      </c>
      <c r="H44" s="33">
        <v>300</v>
      </c>
      <c r="I44" s="35">
        <v>0.215</v>
      </c>
      <c r="J44" s="36">
        <f t="shared" si="26"/>
        <v>580.5</v>
      </c>
      <c r="K44" s="48">
        <f t="shared" si="27"/>
        <v>2065.5</v>
      </c>
      <c r="L44" s="49">
        <f t="shared" si="28"/>
        <v>99144</v>
      </c>
      <c r="M44" s="49">
        <f t="shared" si="29"/>
        <v>0</v>
      </c>
      <c r="N44" s="57">
        <f t="shared" si="30"/>
        <v>11016</v>
      </c>
      <c r="O44" s="30">
        <f t="shared" si="31"/>
        <v>165.00000000000003</v>
      </c>
      <c r="P44" s="64">
        <f t="shared" ref="P44:P45" si="35">K44-K31</f>
        <v>0</v>
      </c>
      <c r="Q44" s="30">
        <f t="shared" si="32"/>
        <v>229.5</v>
      </c>
      <c r="R44" s="65">
        <v>1</v>
      </c>
      <c r="S44" s="30">
        <f t="shared" ref="S44:S45" si="36">Q44*R44*16</f>
        <v>3672</v>
      </c>
      <c r="T44" s="30">
        <f t="shared" si="33"/>
        <v>33048</v>
      </c>
      <c r="U44" s="30">
        <f t="shared" si="34"/>
        <v>29376</v>
      </c>
    </row>
    <row r="45" spans="2:21" ht="15.75">
      <c r="B45" s="58">
        <v>3</v>
      </c>
      <c r="C45" s="59" t="s">
        <v>36</v>
      </c>
      <c r="D45" s="58">
        <v>82</v>
      </c>
      <c r="E45" s="58">
        <v>1500</v>
      </c>
      <c r="F45" s="60">
        <v>0.1</v>
      </c>
      <c r="G45" s="61">
        <f t="shared" si="25"/>
        <v>12300</v>
      </c>
      <c r="H45" s="58">
        <v>3000</v>
      </c>
      <c r="I45" s="60">
        <v>4.4999999999999998E-2</v>
      </c>
      <c r="J45" s="61">
        <f t="shared" si="26"/>
        <v>11070</v>
      </c>
      <c r="K45" s="62">
        <f t="shared" si="27"/>
        <v>23370</v>
      </c>
      <c r="L45" s="63">
        <f t="shared" si="28"/>
        <v>1121760</v>
      </c>
      <c r="M45" s="63">
        <f t="shared" si="29"/>
        <v>27360</v>
      </c>
      <c r="N45" s="57">
        <f t="shared" si="30"/>
        <v>13680</v>
      </c>
      <c r="O45" s="30">
        <f t="shared" si="31"/>
        <v>150</v>
      </c>
      <c r="P45" s="64">
        <f t="shared" si="35"/>
        <v>570</v>
      </c>
      <c r="Q45" s="30">
        <f t="shared" si="32"/>
        <v>285</v>
      </c>
      <c r="R45" s="65">
        <v>2</v>
      </c>
      <c r="S45" s="30">
        <f t="shared" si="36"/>
        <v>9120</v>
      </c>
      <c r="T45" s="30">
        <f t="shared" si="33"/>
        <v>364800</v>
      </c>
      <c r="U45" s="30">
        <f t="shared" si="34"/>
        <v>355680</v>
      </c>
    </row>
    <row r="46" spans="2:21" ht="15.75">
      <c r="B46" s="33">
        <v>4</v>
      </c>
      <c r="C46" s="34" t="s">
        <v>37</v>
      </c>
      <c r="D46" s="33">
        <v>11</v>
      </c>
      <c r="E46" s="33">
        <v>12000</v>
      </c>
      <c r="F46" s="35">
        <v>0.105</v>
      </c>
      <c r="G46" s="36">
        <f t="shared" si="25"/>
        <v>13860</v>
      </c>
      <c r="H46" s="33">
        <v>15000</v>
      </c>
      <c r="I46" s="35">
        <v>0.05</v>
      </c>
      <c r="J46" s="36">
        <f t="shared" si="26"/>
        <v>8250</v>
      </c>
      <c r="K46" s="48">
        <f t="shared" si="27"/>
        <v>22110</v>
      </c>
      <c r="L46" s="49">
        <f t="shared" si="28"/>
        <v>1061280</v>
      </c>
      <c r="M46" s="49">
        <f t="shared" si="29"/>
        <v>0</v>
      </c>
      <c r="N46" s="57">
        <f t="shared" si="30"/>
        <v>96480</v>
      </c>
      <c r="O46" s="30">
        <f t="shared" si="31"/>
        <v>1260</v>
      </c>
      <c r="P46" s="64">
        <f>P44+P45</f>
        <v>570</v>
      </c>
      <c r="Q46" s="30">
        <f t="shared" si="32"/>
        <v>2010</v>
      </c>
      <c r="T46" s="30">
        <f t="shared" si="33"/>
        <v>353760</v>
      </c>
      <c r="U46" s="30">
        <f t="shared" si="34"/>
        <v>353760</v>
      </c>
    </row>
    <row r="47" spans="2:21" ht="15.75" customHeight="1">
      <c r="B47" s="33">
        <v>5</v>
      </c>
      <c r="C47" s="34" t="s">
        <v>38</v>
      </c>
      <c r="D47" s="33">
        <v>3</v>
      </c>
      <c r="E47" s="33">
        <v>2500</v>
      </c>
      <c r="F47" s="35">
        <v>0.115</v>
      </c>
      <c r="G47" s="36">
        <f t="shared" si="25"/>
        <v>862.5</v>
      </c>
      <c r="H47" s="33">
        <v>2500</v>
      </c>
      <c r="I47" s="35">
        <v>4.4999999999999998E-2</v>
      </c>
      <c r="J47" s="36">
        <f t="shared" si="26"/>
        <v>337.5</v>
      </c>
      <c r="K47" s="48">
        <f t="shared" si="27"/>
        <v>1200</v>
      </c>
      <c r="L47" s="49">
        <f t="shared" si="28"/>
        <v>57600</v>
      </c>
      <c r="M47" s="49">
        <f t="shared" si="29"/>
        <v>0</v>
      </c>
      <c r="N47" s="57">
        <f t="shared" si="30"/>
        <v>19200</v>
      </c>
      <c r="O47" s="30">
        <f t="shared" si="31"/>
        <v>287.5</v>
      </c>
      <c r="Q47" s="30">
        <f t="shared" si="32"/>
        <v>400</v>
      </c>
      <c r="T47" s="30">
        <f t="shared" si="33"/>
        <v>19200</v>
      </c>
      <c r="U47" s="30">
        <f t="shared" si="34"/>
        <v>19200</v>
      </c>
    </row>
    <row r="48" spans="2:21" ht="15.75" customHeight="1">
      <c r="B48" s="33">
        <v>6</v>
      </c>
      <c r="C48" s="34" t="s">
        <v>39</v>
      </c>
      <c r="D48" s="33">
        <v>2</v>
      </c>
      <c r="E48" s="33">
        <v>25000</v>
      </c>
      <c r="F48" s="35">
        <v>0.08</v>
      </c>
      <c r="G48" s="38">
        <f t="shared" si="25"/>
        <v>4000</v>
      </c>
      <c r="H48" s="39">
        <v>30000</v>
      </c>
      <c r="I48" s="35">
        <v>3.5000000000000003E-2</v>
      </c>
      <c r="J48" s="36">
        <f t="shared" si="26"/>
        <v>2100</v>
      </c>
      <c r="K48" s="48">
        <f t="shared" si="27"/>
        <v>6100</v>
      </c>
      <c r="L48" s="49">
        <f t="shared" si="28"/>
        <v>292800</v>
      </c>
      <c r="M48" s="49">
        <f t="shared" si="29"/>
        <v>0</v>
      </c>
      <c r="N48" s="57">
        <f t="shared" si="30"/>
        <v>146400</v>
      </c>
      <c r="O48" s="30">
        <f t="shared" si="31"/>
        <v>2000</v>
      </c>
      <c r="Q48" s="30">
        <f t="shared" si="32"/>
        <v>3050</v>
      </c>
      <c r="T48" s="30">
        <f t="shared" si="33"/>
        <v>97600</v>
      </c>
      <c r="U48" s="30">
        <f t="shared" si="34"/>
        <v>97600</v>
      </c>
    </row>
    <row r="49" spans="2:22" ht="15.75" customHeight="1">
      <c r="B49" s="297" t="s">
        <v>33</v>
      </c>
      <c r="C49" s="298"/>
      <c r="D49" s="298"/>
      <c r="E49" s="298"/>
      <c r="F49" s="298"/>
      <c r="G49" s="51">
        <f>SUM(G43:G48)</f>
        <v>33632.5</v>
      </c>
      <c r="H49" s="52"/>
      <c r="I49" s="53"/>
      <c r="J49" s="54"/>
      <c r="K49" s="51">
        <f>SUM(K43:K48)</f>
        <v>56420.5</v>
      </c>
      <c r="L49" s="55"/>
      <c r="M49" s="56">
        <f t="shared" ref="M49:M51" si="37">K49-K36</f>
        <v>570</v>
      </c>
      <c r="O49" s="30">
        <f>SUM(O43:O48)</f>
        <v>3907.5</v>
      </c>
      <c r="P49" s="30"/>
      <c r="Q49" s="30">
        <f>SUM(Q43:Q48)</f>
        <v>6037.5</v>
      </c>
      <c r="R49" s="30"/>
      <c r="S49" s="30">
        <f>SUM(S43:S48)</f>
        <v>12792</v>
      </c>
      <c r="T49" s="30">
        <f t="shared" si="33"/>
        <v>893608</v>
      </c>
      <c r="U49" s="30">
        <f>SUM(U43:U48)</f>
        <v>880816</v>
      </c>
    </row>
    <row r="50" spans="2:22" ht="15.75" customHeight="1">
      <c r="B50" s="297" t="s">
        <v>40</v>
      </c>
      <c r="C50" s="298"/>
      <c r="D50" s="298"/>
      <c r="E50" s="298"/>
      <c r="F50" s="298"/>
      <c r="G50" s="51">
        <f>12*G49</f>
        <v>403590</v>
      </c>
      <c r="H50" s="52"/>
      <c r="I50" s="53"/>
      <c r="J50" s="54"/>
      <c r="K50" s="51">
        <f>12*K49</f>
        <v>677046</v>
      </c>
      <c r="L50" s="55"/>
      <c r="M50" s="56">
        <f t="shared" si="37"/>
        <v>6840</v>
      </c>
      <c r="O50" s="30"/>
      <c r="Q50" s="30"/>
      <c r="S50" s="66">
        <f>S49/K25</f>
        <v>4.7521398002853066E-3</v>
      </c>
      <c r="T50" s="30"/>
    </row>
    <row r="51" spans="2:22" ht="15.75" customHeight="1">
      <c r="B51" s="297" t="s">
        <v>41</v>
      </c>
      <c r="C51" s="298"/>
      <c r="D51" s="298"/>
      <c r="E51" s="298"/>
      <c r="F51" s="298"/>
      <c r="G51" s="51">
        <f>48*G49</f>
        <v>1614360</v>
      </c>
      <c r="H51" s="52"/>
      <c r="I51" s="53"/>
      <c r="J51" s="54"/>
      <c r="K51" s="51">
        <f>48*K49</f>
        <v>2708184</v>
      </c>
      <c r="L51" s="55"/>
      <c r="M51" s="56">
        <f t="shared" si="37"/>
        <v>27360</v>
      </c>
      <c r="O51" s="30"/>
      <c r="Q51" s="30"/>
      <c r="S51" s="66">
        <f>K52/K25</f>
        <v>2.1175106990014265E-4</v>
      </c>
      <c r="T51" s="30"/>
    </row>
    <row r="52" spans="2:22" ht="15.75" customHeight="1">
      <c r="G52" s="64">
        <f t="shared" ref="G52:G54" si="38">G49-G36</f>
        <v>300</v>
      </c>
      <c r="K52" s="64">
        <f t="shared" ref="K52:K54" si="39">K49-K36</f>
        <v>570</v>
      </c>
      <c r="N52" s="66">
        <f>K52/K10</f>
        <v>8.1130128456036715E-3</v>
      </c>
      <c r="O52" s="30"/>
      <c r="Q52" s="30"/>
      <c r="S52" s="66">
        <f>M49/K23</f>
        <v>1.0164051355206847E-2</v>
      </c>
      <c r="T52" s="30">
        <f>S45/2</f>
        <v>4560</v>
      </c>
    </row>
    <row r="53" spans="2:22" ht="15.75" customHeight="1">
      <c r="G53" s="64">
        <f t="shared" si="38"/>
        <v>3600</v>
      </c>
      <c r="K53" s="64">
        <f t="shared" si="39"/>
        <v>6840</v>
      </c>
      <c r="N53" s="66"/>
      <c r="O53" s="30"/>
      <c r="Q53" s="30"/>
      <c r="T53" s="30"/>
    </row>
    <row r="54" spans="2:22" ht="15.75" customHeight="1">
      <c r="G54" s="64">
        <f t="shared" si="38"/>
        <v>14400</v>
      </c>
      <c r="K54" s="64">
        <f t="shared" si="39"/>
        <v>27360</v>
      </c>
      <c r="O54" s="30"/>
      <c r="Q54" s="30"/>
      <c r="T54" s="30"/>
    </row>
    <row r="55" spans="2:22" ht="15.75" customHeight="1">
      <c r="O55" s="30"/>
      <c r="Q55" s="30"/>
      <c r="T55" s="30"/>
    </row>
    <row r="56" spans="2:22">
      <c r="B56" s="299" t="s">
        <v>50</v>
      </c>
      <c r="C56" s="298"/>
      <c r="D56" s="298"/>
      <c r="E56" s="298"/>
      <c r="F56" s="298"/>
      <c r="G56" s="298"/>
      <c r="H56" s="298"/>
      <c r="I56" s="298"/>
      <c r="J56" s="298"/>
      <c r="K56" s="300"/>
      <c r="L56" s="44"/>
      <c r="M56" s="44"/>
      <c r="O56" s="30"/>
      <c r="Q56" s="30"/>
      <c r="T56" s="30"/>
    </row>
    <row r="57" spans="2:22" ht="60">
      <c r="B57" s="31" t="s">
        <v>24</v>
      </c>
      <c r="C57" s="31" t="s">
        <v>25</v>
      </c>
      <c r="D57" s="32" t="s">
        <v>26</v>
      </c>
      <c r="E57" s="32" t="s">
        <v>27</v>
      </c>
      <c r="F57" s="32" t="s">
        <v>28</v>
      </c>
      <c r="G57" s="32" t="s">
        <v>29</v>
      </c>
      <c r="H57" s="32" t="s">
        <v>30</v>
      </c>
      <c r="I57" s="32" t="s">
        <v>31</v>
      </c>
      <c r="J57" s="32" t="s">
        <v>32</v>
      </c>
      <c r="K57" s="45" t="s">
        <v>33</v>
      </c>
      <c r="L57" s="46" t="s">
        <v>43</v>
      </c>
      <c r="M57" s="46" t="s">
        <v>44</v>
      </c>
      <c r="N57" s="47"/>
      <c r="O57" s="301" t="s">
        <v>51</v>
      </c>
      <c r="P57" s="296"/>
      <c r="Q57" s="296"/>
      <c r="R57" s="296"/>
      <c r="S57" s="296"/>
      <c r="T57" s="296"/>
      <c r="U57" s="296"/>
      <c r="V57" s="296"/>
    </row>
    <row r="58" spans="2:22" ht="15.75">
      <c r="B58" s="33">
        <v>1</v>
      </c>
      <c r="C58" s="34" t="s">
        <v>34</v>
      </c>
      <c r="D58" s="33">
        <v>25</v>
      </c>
      <c r="E58" s="33">
        <v>300</v>
      </c>
      <c r="F58" s="35">
        <v>0.15</v>
      </c>
      <c r="G58" s="36">
        <f t="shared" ref="G58:G63" si="40">D58*E58*F58</f>
        <v>1125</v>
      </c>
      <c r="H58" s="33">
        <v>300</v>
      </c>
      <c r="I58" s="35">
        <v>0.06</v>
      </c>
      <c r="J58" s="36">
        <f t="shared" ref="J58:J63" si="41">D58*H58*I58</f>
        <v>450</v>
      </c>
      <c r="K58" s="48">
        <f t="shared" ref="K58:K63" si="42">J58+G58</f>
        <v>1575</v>
      </c>
      <c r="L58" s="49">
        <f t="shared" ref="L58:L63" si="43">48*K58</f>
        <v>75600</v>
      </c>
      <c r="M58" s="49">
        <f t="shared" ref="M58:M63" si="44">L58-L45</f>
        <v>-1046160</v>
      </c>
      <c r="N58" s="57">
        <f t="shared" ref="N58:N63" si="45">L58/D58</f>
        <v>3024</v>
      </c>
      <c r="O58" s="30">
        <f t="shared" ref="O58:O63" si="46">G58/D58</f>
        <v>45</v>
      </c>
      <c r="P58" s="30">
        <f t="shared" ref="P58:P63" si="47">K58/D58</f>
        <v>63</v>
      </c>
      <c r="Q58" s="30"/>
      <c r="T58" s="30"/>
    </row>
    <row r="59" spans="2:22" ht="15.75">
      <c r="B59" s="33">
        <v>2</v>
      </c>
      <c r="C59" s="34" t="s">
        <v>35</v>
      </c>
      <c r="D59" s="33">
        <v>9</v>
      </c>
      <c r="E59" s="33">
        <v>300</v>
      </c>
      <c r="F59" s="35">
        <v>0.55000000000000004</v>
      </c>
      <c r="G59" s="36">
        <f t="shared" si="40"/>
        <v>1485.0000000000002</v>
      </c>
      <c r="H59" s="33">
        <v>300</v>
      </c>
      <c r="I59" s="35">
        <v>0.215</v>
      </c>
      <c r="J59" s="36">
        <f t="shared" si="41"/>
        <v>580.5</v>
      </c>
      <c r="K59" s="48">
        <f t="shared" si="42"/>
        <v>2065.5</v>
      </c>
      <c r="L59" s="49">
        <f t="shared" si="43"/>
        <v>99144</v>
      </c>
      <c r="M59" s="49">
        <f t="shared" si="44"/>
        <v>-962136</v>
      </c>
      <c r="N59" s="57">
        <f t="shared" si="45"/>
        <v>11016</v>
      </c>
      <c r="O59" s="30">
        <f t="shared" si="46"/>
        <v>165.00000000000003</v>
      </c>
      <c r="P59" s="30">
        <f t="shared" si="47"/>
        <v>229.5</v>
      </c>
      <c r="Q59" s="30"/>
      <c r="T59" s="30"/>
    </row>
    <row r="60" spans="2:22" ht="15.75">
      <c r="B60" s="33">
        <v>3</v>
      </c>
      <c r="C60" s="34" t="s">
        <v>36</v>
      </c>
      <c r="D60" s="33">
        <v>82</v>
      </c>
      <c r="E60" s="33">
        <v>1500</v>
      </c>
      <c r="F60" s="35">
        <v>0.1</v>
      </c>
      <c r="G60" s="36">
        <f t="shared" si="40"/>
        <v>12300</v>
      </c>
      <c r="H60" s="33">
        <v>3000</v>
      </c>
      <c r="I60" s="35">
        <v>4.4999999999999998E-2</v>
      </c>
      <c r="J60" s="36">
        <f t="shared" si="41"/>
        <v>11070</v>
      </c>
      <c r="K60" s="48">
        <f t="shared" si="42"/>
        <v>23370</v>
      </c>
      <c r="L60" s="49">
        <f t="shared" si="43"/>
        <v>1121760</v>
      </c>
      <c r="M60" s="49">
        <f t="shared" si="44"/>
        <v>1064160</v>
      </c>
      <c r="N60" s="57">
        <f t="shared" si="45"/>
        <v>13680</v>
      </c>
      <c r="O60" s="30">
        <f t="shared" si="46"/>
        <v>150</v>
      </c>
      <c r="P60" s="30">
        <f t="shared" si="47"/>
        <v>285</v>
      </c>
      <c r="Q60" s="30"/>
      <c r="T60" s="30"/>
    </row>
    <row r="61" spans="2:22" ht="15.75">
      <c r="B61" s="58">
        <v>4</v>
      </c>
      <c r="C61" s="59" t="s">
        <v>37</v>
      </c>
      <c r="D61" s="58">
        <v>12</v>
      </c>
      <c r="E61" s="58">
        <v>12000</v>
      </c>
      <c r="F61" s="60">
        <v>0.105</v>
      </c>
      <c r="G61" s="61">
        <f t="shared" si="40"/>
        <v>15120</v>
      </c>
      <c r="H61" s="58">
        <v>15000</v>
      </c>
      <c r="I61" s="60">
        <v>0.05</v>
      </c>
      <c r="J61" s="61">
        <f t="shared" si="41"/>
        <v>9000</v>
      </c>
      <c r="K61" s="62">
        <f t="shared" si="42"/>
        <v>24120</v>
      </c>
      <c r="L61" s="63">
        <f t="shared" si="43"/>
        <v>1157760</v>
      </c>
      <c r="M61" s="63">
        <f t="shared" si="44"/>
        <v>864960</v>
      </c>
      <c r="N61" s="57">
        <f t="shared" si="45"/>
        <v>96480</v>
      </c>
      <c r="O61" s="30">
        <f t="shared" si="46"/>
        <v>1260</v>
      </c>
      <c r="P61" s="30">
        <f t="shared" si="47"/>
        <v>2010</v>
      </c>
      <c r="Q61" s="30"/>
      <c r="R61" s="30"/>
      <c r="S61" s="30"/>
      <c r="T61" s="30"/>
      <c r="U61" s="30"/>
    </row>
    <row r="62" spans="2:22" ht="15.75" customHeight="1">
      <c r="B62" s="33">
        <v>5</v>
      </c>
      <c r="C62" s="34" t="s">
        <v>38</v>
      </c>
      <c r="D62" s="33">
        <v>3</v>
      </c>
      <c r="E62" s="33">
        <v>2500</v>
      </c>
      <c r="F62" s="35">
        <v>0.115</v>
      </c>
      <c r="G62" s="36">
        <f t="shared" si="40"/>
        <v>862.5</v>
      </c>
      <c r="H62" s="33">
        <v>2500</v>
      </c>
      <c r="I62" s="35">
        <v>4.4999999999999998E-2</v>
      </c>
      <c r="J62" s="36">
        <f t="shared" si="41"/>
        <v>337.5</v>
      </c>
      <c r="K62" s="48">
        <f t="shared" si="42"/>
        <v>1200</v>
      </c>
      <c r="L62" s="49">
        <f t="shared" si="43"/>
        <v>57600</v>
      </c>
      <c r="M62" s="49">
        <f t="shared" si="44"/>
        <v>57600</v>
      </c>
      <c r="N62" s="57">
        <f t="shared" si="45"/>
        <v>19200</v>
      </c>
      <c r="O62" s="30">
        <f t="shared" si="46"/>
        <v>287.5</v>
      </c>
      <c r="P62" s="30">
        <f t="shared" si="47"/>
        <v>400</v>
      </c>
      <c r="Q62" s="30"/>
      <c r="R62" s="30"/>
      <c r="S62" s="30"/>
      <c r="T62" s="30"/>
      <c r="U62" s="30"/>
    </row>
    <row r="63" spans="2:22" ht="15.75" customHeight="1">
      <c r="B63" s="33">
        <v>6</v>
      </c>
      <c r="C63" s="34" t="s">
        <v>39</v>
      </c>
      <c r="D63" s="33">
        <v>2</v>
      </c>
      <c r="E63" s="33">
        <v>25000</v>
      </c>
      <c r="F63" s="35">
        <v>0.08</v>
      </c>
      <c r="G63" s="38">
        <f t="shared" si="40"/>
        <v>4000</v>
      </c>
      <c r="H63" s="39">
        <v>30000</v>
      </c>
      <c r="I63" s="35">
        <v>3.5000000000000003E-2</v>
      </c>
      <c r="J63" s="36">
        <f t="shared" si="41"/>
        <v>2100</v>
      </c>
      <c r="K63" s="48">
        <f t="shared" si="42"/>
        <v>6100</v>
      </c>
      <c r="L63" s="49">
        <f t="shared" si="43"/>
        <v>292800</v>
      </c>
      <c r="M63" s="49">
        <f t="shared" si="44"/>
        <v>292800</v>
      </c>
      <c r="N63" s="57">
        <f t="shared" si="45"/>
        <v>146400</v>
      </c>
      <c r="O63" s="30">
        <f t="shared" si="46"/>
        <v>2000</v>
      </c>
      <c r="P63" s="30">
        <f t="shared" si="47"/>
        <v>3050</v>
      </c>
      <c r="Q63" s="30"/>
      <c r="R63" s="30"/>
      <c r="S63" s="30"/>
      <c r="T63" s="30"/>
      <c r="U63" s="30"/>
    </row>
    <row r="64" spans="2:22" ht="15.75" customHeight="1">
      <c r="B64" s="297" t="s">
        <v>33</v>
      </c>
      <c r="C64" s="298"/>
      <c r="D64" s="298"/>
      <c r="E64" s="298"/>
      <c r="F64" s="298"/>
      <c r="G64" s="51">
        <f>SUM(G58:G63)</f>
        <v>34892.5</v>
      </c>
      <c r="H64" s="52"/>
      <c r="I64" s="53"/>
      <c r="J64" s="54"/>
      <c r="K64" s="51">
        <f>SUM(K58:K63)</f>
        <v>58430.5</v>
      </c>
      <c r="L64" s="55"/>
      <c r="M64" s="56">
        <f t="shared" ref="M64:M66" si="48">K64-K51</f>
        <v>-2649753.5</v>
      </c>
      <c r="O64" s="30">
        <f>SUM(O58:O63)</f>
        <v>3907.5</v>
      </c>
      <c r="P64" s="30"/>
      <c r="Q64" s="30"/>
      <c r="R64" s="30"/>
      <c r="S64" s="30"/>
      <c r="T64" s="30"/>
      <c r="U64" s="30"/>
    </row>
    <row r="65" spans="2:20" ht="15.75" customHeight="1">
      <c r="B65" s="297" t="s">
        <v>40</v>
      </c>
      <c r="C65" s="298"/>
      <c r="D65" s="298"/>
      <c r="E65" s="298"/>
      <c r="F65" s="298"/>
      <c r="G65" s="51">
        <f>12*G64</f>
        <v>418710</v>
      </c>
      <c r="H65" s="52"/>
      <c r="I65" s="53"/>
      <c r="J65" s="54"/>
      <c r="K65" s="51">
        <f>12*K64</f>
        <v>701166</v>
      </c>
      <c r="L65" s="55"/>
      <c r="M65" s="56">
        <f t="shared" si="48"/>
        <v>700596</v>
      </c>
      <c r="O65" s="30"/>
      <c r="Q65" s="30"/>
      <c r="S65" s="66"/>
      <c r="T65" s="30"/>
    </row>
    <row r="66" spans="2:20" ht="15.75" customHeight="1">
      <c r="B66" s="297" t="s">
        <v>41</v>
      </c>
      <c r="C66" s="298"/>
      <c r="D66" s="298"/>
      <c r="E66" s="298"/>
      <c r="F66" s="298"/>
      <c r="G66" s="51">
        <f>48*G64</f>
        <v>1674840</v>
      </c>
      <c r="H66" s="52"/>
      <c r="I66" s="53"/>
      <c r="J66" s="54"/>
      <c r="K66" s="51">
        <f>48*K64</f>
        <v>2804664</v>
      </c>
      <c r="L66" s="55"/>
      <c r="M66" s="56">
        <f t="shared" si="48"/>
        <v>2797824</v>
      </c>
      <c r="O66" s="30"/>
      <c r="Q66" s="30"/>
      <c r="S66" s="66"/>
      <c r="T66" s="30"/>
    </row>
    <row r="67" spans="2:20" ht="15.75" customHeight="1">
      <c r="G67" s="64">
        <f t="shared" ref="G67:G69" si="49">G64-G49</f>
        <v>1260</v>
      </c>
      <c r="K67" s="64">
        <f t="shared" ref="K67:K69" si="50">K64-K49</f>
        <v>2010</v>
      </c>
      <c r="N67" s="66">
        <f>K67/K10</f>
        <v>2.8609045297655053E-2</v>
      </c>
      <c r="O67" s="30"/>
      <c r="Q67" s="30"/>
      <c r="S67" s="66"/>
      <c r="T67" s="30"/>
    </row>
    <row r="68" spans="2:20" ht="15.75" customHeight="1">
      <c r="G68" s="64">
        <f t="shared" si="49"/>
        <v>15120</v>
      </c>
      <c r="K68" s="64">
        <f t="shared" si="50"/>
        <v>24120</v>
      </c>
      <c r="N68" s="66"/>
      <c r="O68" s="30"/>
      <c r="Q68" s="30"/>
      <c r="T68" s="30"/>
    </row>
    <row r="69" spans="2:20" ht="15.75" customHeight="1">
      <c r="G69" s="64">
        <f t="shared" si="49"/>
        <v>60480</v>
      </c>
      <c r="K69" s="64">
        <f t="shared" si="50"/>
        <v>96480</v>
      </c>
      <c r="O69" s="30"/>
      <c r="Q69" s="30"/>
      <c r="T69" s="30"/>
    </row>
    <row r="70" spans="2:20" ht="15.75" customHeight="1">
      <c r="O70" s="30"/>
      <c r="Q70" s="30"/>
      <c r="T70" s="30"/>
    </row>
    <row r="71" spans="2:20" ht="15.75" customHeight="1">
      <c r="B71" s="299" t="s">
        <v>52</v>
      </c>
      <c r="C71" s="298"/>
      <c r="D71" s="298"/>
      <c r="E71" s="298"/>
      <c r="F71" s="298"/>
      <c r="G71" s="298"/>
      <c r="H71" s="298"/>
      <c r="I71" s="298"/>
      <c r="J71" s="298"/>
      <c r="K71" s="300"/>
      <c r="L71" s="44"/>
      <c r="M71" s="44"/>
      <c r="Q71" s="30"/>
      <c r="T71" s="30"/>
    </row>
    <row r="72" spans="2:20" ht="15.75" customHeight="1">
      <c r="B72" s="31" t="s">
        <v>24</v>
      </c>
      <c r="C72" s="31" t="s">
        <v>25</v>
      </c>
      <c r="D72" s="32" t="s">
        <v>26</v>
      </c>
      <c r="E72" s="32" t="s">
        <v>27</v>
      </c>
      <c r="F72" s="32" t="s">
        <v>28</v>
      </c>
      <c r="G72" s="32" t="s">
        <v>29</v>
      </c>
      <c r="H72" s="32" t="s">
        <v>30</v>
      </c>
      <c r="I72" s="32" t="s">
        <v>31</v>
      </c>
      <c r="J72" s="32" t="s">
        <v>32</v>
      </c>
      <c r="K72" s="45" t="s">
        <v>33</v>
      </c>
      <c r="L72" s="46" t="s">
        <v>43</v>
      </c>
      <c r="M72" s="46" t="s">
        <v>44</v>
      </c>
      <c r="Q72" s="30"/>
      <c r="T72" s="30"/>
    </row>
    <row r="73" spans="2:20" ht="15.75" customHeight="1">
      <c r="B73" s="33">
        <v>1</v>
      </c>
      <c r="C73" s="34" t="s">
        <v>34</v>
      </c>
      <c r="D73" s="33">
        <v>25</v>
      </c>
      <c r="E73" s="33">
        <v>300</v>
      </c>
      <c r="F73" s="35">
        <v>0.15</v>
      </c>
      <c r="G73" s="36">
        <f t="shared" ref="G73:G78" si="51">D73*E73*F73</f>
        <v>1125</v>
      </c>
      <c r="H73" s="33">
        <v>300</v>
      </c>
      <c r="I73" s="35">
        <v>0.06</v>
      </c>
      <c r="J73" s="36">
        <f t="shared" ref="J73:J78" si="52">D73*H73*I73</f>
        <v>450</v>
      </c>
      <c r="K73" s="48">
        <f t="shared" ref="K73:K78" si="53">J73+G73</f>
        <v>1575</v>
      </c>
      <c r="L73" s="49">
        <f t="shared" ref="L73:L78" si="54">48*K73</f>
        <v>75600</v>
      </c>
      <c r="M73" s="49">
        <f t="shared" ref="M73:M78" si="55">L73-L60</f>
        <v>-1046160</v>
      </c>
      <c r="Q73" s="30"/>
      <c r="T73" s="30"/>
    </row>
    <row r="74" spans="2:20" ht="15.75" customHeight="1">
      <c r="B74" s="33">
        <v>2</v>
      </c>
      <c r="C74" s="34" t="s">
        <v>35</v>
      </c>
      <c r="D74" s="33">
        <v>9</v>
      </c>
      <c r="E74" s="33">
        <v>300</v>
      </c>
      <c r="F74" s="35">
        <v>0.55000000000000004</v>
      </c>
      <c r="G74" s="36">
        <f t="shared" si="51"/>
        <v>1485.0000000000002</v>
      </c>
      <c r="H74" s="33">
        <v>300</v>
      </c>
      <c r="I74" s="35">
        <v>0.215</v>
      </c>
      <c r="J74" s="36">
        <f t="shared" si="52"/>
        <v>580.5</v>
      </c>
      <c r="K74" s="48">
        <f t="shared" si="53"/>
        <v>2065.5</v>
      </c>
      <c r="L74" s="49">
        <f t="shared" si="54"/>
        <v>99144</v>
      </c>
      <c r="M74" s="49">
        <f t="shared" si="55"/>
        <v>-1058616</v>
      </c>
      <c r="Q74" s="30"/>
      <c r="T74" s="30"/>
    </row>
    <row r="75" spans="2:20" ht="15.75" customHeight="1">
      <c r="B75" s="33">
        <v>3</v>
      </c>
      <c r="C75" s="34" t="s">
        <v>36</v>
      </c>
      <c r="D75" s="33">
        <v>83</v>
      </c>
      <c r="E75" s="33">
        <v>1500</v>
      </c>
      <c r="F75" s="35">
        <v>0.1</v>
      </c>
      <c r="G75" s="36">
        <f t="shared" si="51"/>
        <v>12450</v>
      </c>
      <c r="H75" s="33">
        <v>3000</v>
      </c>
      <c r="I75" s="35">
        <v>4.4999999999999998E-2</v>
      </c>
      <c r="J75" s="36">
        <f t="shared" si="52"/>
        <v>11205</v>
      </c>
      <c r="K75" s="48">
        <f t="shared" si="53"/>
        <v>23655</v>
      </c>
      <c r="L75" s="49">
        <f t="shared" si="54"/>
        <v>1135440</v>
      </c>
      <c r="M75" s="49">
        <f t="shared" si="55"/>
        <v>1077840</v>
      </c>
      <c r="Q75" s="30"/>
      <c r="T75" s="30"/>
    </row>
    <row r="76" spans="2:20" ht="15.75" customHeight="1">
      <c r="B76" s="33">
        <v>4</v>
      </c>
      <c r="C76" s="34" t="s">
        <v>37</v>
      </c>
      <c r="D76" s="33">
        <v>12</v>
      </c>
      <c r="E76" s="33">
        <v>12000</v>
      </c>
      <c r="F76" s="35">
        <v>0.105</v>
      </c>
      <c r="G76" s="36">
        <f t="shared" si="51"/>
        <v>15120</v>
      </c>
      <c r="H76" s="33">
        <v>15000</v>
      </c>
      <c r="I76" s="35">
        <v>0.05</v>
      </c>
      <c r="J76" s="36">
        <f t="shared" si="52"/>
        <v>9000</v>
      </c>
      <c r="K76" s="48">
        <f t="shared" si="53"/>
        <v>24120</v>
      </c>
      <c r="L76" s="49">
        <f t="shared" si="54"/>
        <v>1157760</v>
      </c>
      <c r="M76" s="49">
        <f t="shared" si="55"/>
        <v>864960</v>
      </c>
      <c r="Q76" s="30"/>
      <c r="T76" s="30"/>
    </row>
    <row r="77" spans="2:20" ht="15.75" customHeight="1">
      <c r="B77" s="33">
        <v>5</v>
      </c>
      <c r="C77" s="34" t="s">
        <v>38</v>
      </c>
      <c r="D77" s="33">
        <v>3</v>
      </c>
      <c r="E77" s="33">
        <v>2500</v>
      </c>
      <c r="F77" s="35">
        <v>0.115</v>
      </c>
      <c r="G77" s="36">
        <f t="shared" si="51"/>
        <v>862.5</v>
      </c>
      <c r="H77" s="33">
        <v>2500</v>
      </c>
      <c r="I77" s="35">
        <v>4.4999999999999998E-2</v>
      </c>
      <c r="J77" s="36">
        <f t="shared" si="52"/>
        <v>337.5</v>
      </c>
      <c r="K77" s="48">
        <f t="shared" si="53"/>
        <v>1200</v>
      </c>
      <c r="L77" s="49">
        <f t="shared" si="54"/>
        <v>57600</v>
      </c>
      <c r="M77" s="49">
        <f t="shared" si="55"/>
        <v>57600</v>
      </c>
      <c r="Q77" s="30"/>
      <c r="T77" s="30"/>
    </row>
    <row r="78" spans="2:20" ht="15.75" customHeight="1">
      <c r="B78" s="33">
        <v>6</v>
      </c>
      <c r="C78" s="34" t="s">
        <v>39</v>
      </c>
      <c r="D78" s="33">
        <v>2</v>
      </c>
      <c r="E78" s="33">
        <v>25000</v>
      </c>
      <c r="F78" s="35">
        <v>0.08</v>
      </c>
      <c r="G78" s="38">
        <f t="shared" si="51"/>
        <v>4000</v>
      </c>
      <c r="H78" s="39">
        <v>30000</v>
      </c>
      <c r="I78" s="35">
        <v>3.5000000000000003E-2</v>
      </c>
      <c r="J78" s="36">
        <f t="shared" si="52"/>
        <v>2100</v>
      </c>
      <c r="K78" s="48">
        <f t="shared" si="53"/>
        <v>6100</v>
      </c>
      <c r="L78" s="49">
        <f t="shared" si="54"/>
        <v>292800</v>
      </c>
      <c r="M78" s="49">
        <f t="shared" si="55"/>
        <v>292800</v>
      </c>
      <c r="Q78" s="30"/>
      <c r="T78" s="30"/>
    </row>
    <row r="79" spans="2:20" ht="15.75" customHeight="1">
      <c r="B79" s="297" t="s">
        <v>33</v>
      </c>
      <c r="C79" s="298"/>
      <c r="D79" s="298"/>
      <c r="E79" s="298"/>
      <c r="F79" s="298"/>
      <c r="G79" s="51">
        <f>SUM(G73:G78)</f>
        <v>35042.5</v>
      </c>
      <c r="H79" s="52"/>
      <c r="I79" s="53"/>
      <c r="J79" s="54"/>
      <c r="K79" s="51">
        <f>SUM(K73:K78)</f>
        <v>58715.5</v>
      </c>
      <c r="L79" s="55"/>
      <c r="M79" s="56">
        <f t="shared" ref="M79:M81" si="56">K79-K66</f>
        <v>-2745948.5</v>
      </c>
      <c r="O79" s="30"/>
      <c r="Q79" s="30"/>
      <c r="T79" s="30"/>
    </row>
    <row r="80" spans="2:20" ht="15.75" customHeight="1">
      <c r="B80" s="297" t="s">
        <v>40</v>
      </c>
      <c r="C80" s="298"/>
      <c r="D80" s="298"/>
      <c r="E80" s="298"/>
      <c r="F80" s="298"/>
      <c r="G80" s="51">
        <f>12*G79</f>
        <v>420510</v>
      </c>
      <c r="H80" s="52"/>
      <c r="I80" s="53"/>
      <c r="J80" s="54"/>
      <c r="K80" s="51">
        <f>12*K79</f>
        <v>704586</v>
      </c>
      <c r="L80" s="55"/>
      <c r="M80" s="56">
        <f t="shared" si="56"/>
        <v>702576</v>
      </c>
      <c r="O80" s="30"/>
      <c r="Q80" s="30"/>
      <c r="T80" s="30"/>
    </row>
    <row r="81" spans="2:22" ht="15.75" customHeight="1">
      <c r="B81" s="297" t="s">
        <v>41</v>
      </c>
      <c r="C81" s="298"/>
      <c r="D81" s="298"/>
      <c r="E81" s="298"/>
      <c r="F81" s="298"/>
      <c r="G81" s="51">
        <f>48*G79</f>
        <v>1682040</v>
      </c>
      <c r="H81" s="52"/>
      <c r="I81" s="53"/>
      <c r="J81" s="54"/>
      <c r="K81" s="51">
        <f>48*K79</f>
        <v>2818344</v>
      </c>
      <c r="L81" s="55"/>
      <c r="M81" s="56">
        <f t="shared" si="56"/>
        <v>2794224</v>
      </c>
      <c r="O81" s="30"/>
      <c r="Q81" s="30"/>
      <c r="T81" s="30"/>
    </row>
    <row r="82" spans="2:22" ht="15.75" customHeight="1">
      <c r="G82" s="64">
        <f t="shared" ref="G82:G84" si="57">G79-G64</f>
        <v>150</v>
      </c>
      <c r="K82" s="64">
        <f t="shared" ref="K82:K84" si="58">K79-K64</f>
        <v>285</v>
      </c>
      <c r="O82" s="30"/>
      <c r="Q82" s="30"/>
      <c r="T82" s="30"/>
    </row>
    <row r="83" spans="2:22" ht="15.75" customHeight="1">
      <c r="G83" s="64">
        <f t="shared" si="57"/>
        <v>1800</v>
      </c>
      <c r="K83" s="64">
        <f t="shared" si="58"/>
        <v>3420</v>
      </c>
      <c r="Q83" s="30"/>
      <c r="T83" s="30"/>
    </row>
    <row r="84" spans="2:22" ht="15.75" customHeight="1">
      <c r="G84" s="64">
        <f t="shared" si="57"/>
        <v>7200</v>
      </c>
      <c r="K84" s="64">
        <f t="shared" si="58"/>
        <v>13680</v>
      </c>
      <c r="Q84" s="30"/>
      <c r="T84" s="30"/>
    </row>
    <row r="85" spans="2:22" ht="15.75" customHeight="1">
      <c r="Q85" s="30"/>
      <c r="T85" s="30"/>
    </row>
    <row r="86" spans="2:22" ht="15.75" customHeight="1">
      <c r="Q86" s="30"/>
      <c r="T86" s="30"/>
    </row>
    <row r="87" spans="2:22" ht="15.75" customHeight="1">
      <c r="Q87" s="30"/>
      <c r="T87" s="30"/>
    </row>
    <row r="88" spans="2:22" ht="15.75" customHeight="1">
      <c r="Q88" s="30"/>
      <c r="T88" s="30"/>
    </row>
    <row r="89" spans="2:22" ht="15.75" customHeight="1">
      <c r="Q89" s="30"/>
      <c r="T89" s="30"/>
    </row>
    <row r="90" spans="2:22" ht="15.75" customHeight="1">
      <c r="J90" s="67" t="s">
        <v>53</v>
      </c>
      <c r="K90" s="67"/>
      <c r="Q90" s="30"/>
      <c r="R90" s="67" t="s">
        <v>54</v>
      </c>
      <c r="S90" s="67"/>
      <c r="T90" s="30"/>
    </row>
    <row r="91" spans="2:22" ht="15.75" customHeight="1">
      <c r="J91" s="304" t="s">
        <v>55</v>
      </c>
      <c r="K91" s="296"/>
      <c r="L91" s="296"/>
      <c r="M91" s="296"/>
      <c r="N91" s="296"/>
      <c r="O91" s="296"/>
      <c r="P91" s="296"/>
      <c r="Q91" s="30"/>
      <c r="R91" s="308" t="s">
        <v>56</v>
      </c>
      <c r="S91" s="296"/>
      <c r="T91" s="296"/>
      <c r="U91" s="296"/>
      <c r="V91" s="296"/>
    </row>
    <row r="92" spans="2:22" ht="15.75" customHeight="1">
      <c r="E92" s="305" t="s">
        <v>57</v>
      </c>
      <c r="F92" s="68" t="s">
        <v>58</v>
      </c>
      <c r="G92" s="68" t="s">
        <v>59</v>
      </c>
      <c r="H92" s="65" t="s">
        <v>60</v>
      </c>
      <c r="J92" s="306" t="s">
        <v>61</v>
      </c>
      <c r="K92" s="296"/>
      <c r="L92" s="296"/>
      <c r="M92" s="296"/>
      <c r="N92" s="296"/>
      <c r="O92" s="296"/>
      <c r="P92" s="296"/>
      <c r="Q92" s="30"/>
      <c r="R92" s="296"/>
      <c r="S92" s="296"/>
      <c r="T92" s="296"/>
      <c r="U92" s="296"/>
      <c r="V92" s="296"/>
    </row>
    <row r="93" spans="2:22" ht="15.75" customHeight="1">
      <c r="E93" s="296"/>
      <c r="F93" s="68" t="s">
        <v>62</v>
      </c>
      <c r="G93" s="68" t="s">
        <v>59</v>
      </c>
      <c r="H93" s="65" t="s">
        <v>63</v>
      </c>
      <c r="J93" s="296"/>
      <c r="K93" s="296"/>
      <c r="L93" s="296"/>
      <c r="M93" s="296"/>
      <c r="N93" s="296"/>
      <c r="O93" s="296"/>
      <c r="P93" s="296"/>
      <c r="Q93" s="30"/>
      <c r="R93" s="296"/>
      <c r="S93" s="296"/>
      <c r="T93" s="296"/>
      <c r="U93" s="296"/>
      <c r="V93" s="296"/>
    </row>
    <row r="94" spans="2:22" ht="15.75" customHeight="1">
      <c r="E94" s="296"/>
      <c r="F94" s="68" t="s">
        <v>64</v>
      </c>
      <c r="G94" s="68" t="s">
        <v>59</v>
      </c>
      <c r="J94" s="296"/>
      <c r="K94" s="296"/>
      <c r="L94" s="296"/>
      <c r="M94" s="296"/>
      <c r="N94" s="296"/>
      <c r="O94" s="296"/>
      <c r="P94" s="296"/>
      <c r="Q94" s="30"/>
      <c r="R94" s="296"/>
      <c r="S94" s="296"/>
      <c r="T94" s="296"/>
      <c r="U94" s="296"/>
      <c r="V94" s="296"/>
    </row>
    <row r="95" spans="2:22" ht="15.75" customHeight="1">
      <c r="E95" s="296"/>
      <c r="F95" s="68" t="s">
        <v>65</v>
      </c>
      <c r="G95" s="68" t="s">
        <v>59</v>
      </c>
      <c r="J95" s="296"/>
      <c r="K95" s="296"/>
      <c r="L95" s="296"/>
      <c r="M95" s="296"/>
      <c r="N95" s="296"/>
      <c r="O95" s="296"/>
      <c r="P95" s="296"/>
      <c r="Q95" s="30"/>
      <c r="R95" s="296"/>
      <c r="S95" s="296"/>
      <c r="T95" s="296"/>
      <c r="U95" s="296"/>
      <c r="V95" s="296"/>
    </row>
    <row r="96" spans="2:22" ht="15.75" customHeight="1">
      <c r="J96" s="296"/>
      <c r="K96" s="296"/>
      <c r="L96" s="296"/>
      <c r="M96" s="296"/>
      <c r="N96" s="296"/>
      <c r="O96" s="296"/>
      <c r="P96" s="296"/>
      <c r="Q96" s="30"/>
      <c r="R96" s="296"/>
      <c r="S96" s="296"/>
      <c r="T96" s="296"/>
      <c r="U96" s="296"/>
      <c r="V96" s="296"/>
    </row>
    <row r="97" spans="5:22" ht="15.75" customHeight="1">
      <c r="J97" s="296"/>
      <c r="K97" s="296"/>
      <c r="L97" s="296"/>
      <c r="M97" s="296"/>
      <c r="N97" s="296"/>
      <c r="O97" s="296"/>
      <c r="P97" s="296"/>
      <c r="Q97" s="30"/>
      <c r="R97" s="296"/>
      <c r="S97" s="296"/>
      <c r="T97" s="296"/>
      <c r="U97" s="296"/>
      <c r="V97" s="296"/>
    </row>
    <row r="98" spans="5:22" ht="15.75" customHeight="1">
      <c r="J98" s="296"/>
      <c r="K98" s="296"/>
      <c r="L98" s="296"/>
      <c r="M98" s="296"/>
      <c r="N98" s="296"/>
      <c r="O98" s="296"/>
      <c r="P98" s="296"/>
      <c r="Q98" s="30"/>
      <c r="R98" s="296"/>
      <c r="S98" s="296"/>
      <c r="T98" s="296"/>
      <c r="U98" s="296"/>
      <c r="V98" s="296"/>
    </row>
    <row r="99" spans="5:22" ht="15.75" customHeight="1">
      <c r="J99" s="296"/>
      <c r="K99" s="296"/>
      <c r="L99" s="296"/>
      <c r="M99" s="296"/>
      <c r="N99" s="296"/>
      <c r="O99" s="296"/>
      <c r="P99" s="296"/>
      <c r="Q99" s="30"/>
      <c r="R99" s="296"/>
      <c r="S99" s="296"/>
      <c r="T99" s="296"/>
      <c r="U99" s="296"/>
      <c r="V99" s="296"/>
    </row>
    <row r="100" spans="5:22" ht="15.75" customHeight="1">
      <c r="J100" s="296"/>
      <c r="K100" s="296"/>
      <c r="L100" s="296"/>
      <c r="M100" s="296"/>
      <c r="N100" s="296"/>
      <c r="O100" s="296"/>
      <c r="P100" s="296"/>
      <c r="Q100" s="30"/>
      <c r="R100" s="296"/>
      <c r="S100" s="296"/>
      <c r="T100" s="296"/>
      <c r="U100" s="296"/>
      <c r="V100" s="296"/>
    </row>
    <row r="101" spans="5:22" ht="15.75" customHeight="1">
      <c r="Q101" s="30"/>
      <c r="T101" s="30"/>
    </row>
    <row r="102" spans="5:22" ht="15.75" customHeight="1">
      <c r="Q102" s="30"/>
      <c r="T102" s="30"/>
    </row>
    <row r="103" spans="5:22" ht="15.75" customHeight="1">
      <c r="J103" s="67" t="s">
        <v>66</v>
      </c>
      <c r="K103" s="67"/>
      <c r="Q103" s="30"/>
      <c r="R103" s="67" t="s">
        <v>67</v>
      </c>
      <c r="S103" s="67"/>
      <c r="T103" s="30"/>
    </row>
    <row r="104" spans="5:22" ht="15.75" customHeight="1">
      <c r="J104" s="70" t="s">
        <v>68</v>
      </c>
      <c r="K104" s="69"/>
      <c r="L104" s="69"/>
      <c r="M104" s="69"/>
      <c r="N104" s="69"/>
      <c r="O104" s="69"/>
      <c r="Q104" s="30"/>
      <c r="R104" s="308" t="s">
        <v>69</v>
      </c>
      <c r="S104" s="296"/>
      <c r="T104" s="296"/>
      <c r="U104" s="296"/>
      <c r="V104" s="296"/>
    </row>
    <row r="105" spans="5:22" ht="15.75" customHeight="1">
      <c r="J105" s="69" t="s">
        <v>70</v>
      </c>
      <c r="K105" s="69"/>
      <c r="L105" s="69"/>
      <c r="M105" s="69"/>
      <c r="N105" s="69"/>
      <c r="O105" s="69"/>
      <c r="Q105" s="30"/>
      <c r="R105" s="296"/>
      <c r="S105" s="296"/>
      <c r="T105" s="296"/>
      <c r="U105" s="296"/>
      <c r="V105" s="296"/>
    </row>
    <row r="106" spans="5:22" ht="15.75" customHeight="1">
      <c r="J106" s="69" t="s">
        <v>71</v>
      </c>
      <c r="K106" s="69"/>
      <c r="L106" s="69"/>
      <c r="M106" s="69"/>
      <c r="N106" s="69"/>
      <c r="O106" s="69"/>
      <c r="Q106" s="30"/>
      <c r="R106" s="296"/>
      <c r="S106" s="296"/>
      <c r="T106" s="296"/>
      <c r="U106" s="296"/>
      <c r="V106" s="296"/>
    </row>
    <row r="107" spans="5:22" ht="15.75" customHeight="1">
      <c r="Q107" s="30"/>
      <c r="R107" s="296"/>
      <c r="S107" s="296"/>
      <c r="T107" s="296"/>
      <c r="U107" s="296"/>
      <c r="V107" s="296"/>
    </row>
    <row r="108" spans="5:22" ht="15.75" customHeight="1">
      <c r="Q108" s="30"/>
      <c r="R108" s="296"/>
      <c r="S108" s="296"/>
      <c r="T108" s="296"/>
      <c r="U108" s="296"/>
      <c r="V108" s="296"/>
    </row>
    <row r="109" spans="5:22" ht="15.75" customHeight="1">
      <c r="Q109" s="30"/>
      <c r="R109" s="296"/>
      <c r="S109" s="296"/>
      <c r="T109" s="296"/>
      <c r="U109" s="296"/>
      <c r="V109" s="296"/>
    </row>
    <row r="110" spans="5:22" ht="15.75" customHeight="1">
      <c r="Q110" s="30"/>
      <c r="T110" s="30"/>
    </row>
    <row r="111" spans="5:22" ht="15.75" customHeight="1">
      <c r="Q111" s="30"/>
      <c r="T111" s="30"/>
    </row>
    <row r="112" spans="5:22" ht="15.75" customHeight="1">
      <c r="E112" s="71" t="s">
        <v>72</v>
      </c>
      <c r="F112" s="72" t="s">
        <v>73</v>
      </c>
      <c r="G112" s="69"/>
      <c r="H112" s="69"/>
      <c r="I112" s="69"/>
      <c r="J112" s="69"/>
      <c r="K112" s="69"/>
      <c r="L112" s="69"/>
      <c r="M112" s="69"/>
      <c r="N112" s="69"/>
      <c r="O112" s="73"/>
      <c r="P112" s="69"/>
      <c r="Q112" s="30"/>
      <c r="T112" s="30"/>
    </row>
    <row r="113" spans="5:20" ht="15.75" customHeight="1">
      <c r="E113" s="67"/>
      <c r="F113" s="69">
        <v>12000</v>
      </c>
      <c r="G113" s="69"/>
      <c r="H113" s="69"/>
      <c r="I113" s="69"/>
      <c r="J113" s="69"/>
      <c r="K113" s="69"/>
      <c r="L113" s="69"/>
      <c r="M113" s="69"/>
      <c r="N113" s="69"/>
      <c r="O113" s="73"/>
      <c r="P113" s="69"/>
      <c r="Q113" s="30"/>
      <c r="T113" s="30"/>
    </row>
    <row r="114" spans="5:20" ht="15.75" customHeight="1">
      <c r="E114" s="67"/>
      <c r="F114" s="69" t="s">
        <v>74</v>
      </c>
      <c r="G114" s="69"/>
      <c r="H114" s="69"/>
      <c r="I114" s="69"/>
      <c r="J114" s="69"/>
      <c r="K114" s="69"/>
      <c r="L114" s="69"/>
      <c r="M114" s="69"/>
      <c r="N114" s="69"/>
      <c r="O114" s="73"/>
      <c r="P114" s="69"/>
      <c r="Q114" s="30"/>
      <c r="T114" s="30"/>
    </row>
    <row r="115" spans="5:20" ht="15.75" customHeight="1">
      <c r="O115" s="30"/>
      <c r="Q115" s="30"/>
      <c r="T115" s="30"/>
    </row>
    <row r="116" spans="5:20" ht="15.75" customHeight="1">
      <c r="N116" s="74"/>
      <c r="O116" s="74"/>
      <c r="Q116" s="30"/>
      <c r="T116" s="30"/>
    </row>
    <row r="117" spans="5:20" ht="15.75" customHeight="1">
      <c r="N117" s="74"/>
      <c r="O117" s="74"/>
      <c r="Q117" s="30"/>
      <c r="T117" s="30"/>
    </row>
    <row r="118" spans="5:20" ht="15.75" customHeight="1">
      <c r="E118" s="71" t="s">
        <v>75</v>
      </c>
      <c r="F118" s="69" t="s">
        <v>76</v>
      </c>
      <c r="G118" s="69"/>
      <c r="H118" s="69"/>
      <c r="I118" s="69"/>
      <c r="J118" s="69"/>
      <c r="K118" s="69"/>
      <c r="N118" s="74"/>
      <c r="O118" s="74"/>
      <c r="Q118" s="30"/>
      <c r="T118" s="30"/>
    </row>
    <row r="119" spans="5:20" ht="15.75" customHeight="1">
      <c r="E119" s="67"/>
      <c r="N119" s="74"/>
      <c r="O119" s="74"/>
      <c r="Q119" s="30"/>
      <c r="T119" s="30"/>
    </row>
    <row r="120" spans="5:20" ht="15.75" customHeight="1">
      <c r="E120" s="67"/>
      <c r="F120" s="307" t="s">
        <v>77</v>
      </c>
      <c r="G120" s="296"/>
      <c r="H120" s="296"/>
      <c r="I120" s="296"/>
      <c r="J120" s="296"/>
      <c r="K120" s="296"/>
      <c r="L120" s="296"/>
      <c r="M120" s="296"/>
      <c r="N120" s="74"/>
      <c r="O120" s="74"/>
      <c r="Q120" s="30"/>
      <c r="T120" s="30"/>
    </row>
    <row r="121" spans="5:20" ht="15.75" customHeight="1">
      <c r="E121" s="67"/>
      <c r="F121" s="296"/>
      <c r="G121" s="296"/>
      <c r="H121" s="296"/>
      <c r="I121" s="296"/>
      <c r="J121" s="296"/>
      <c r="K121" s="296"/>
      <c r="L121" s="296"/>
      <c r="M121" s="296"/>
      <c r="N121" s="74"/>
      <c r="O121" s="74"/>
      <c r="Q121" s="30"/>
      <c r="T121" s="30"/>
    </row>
    <row r="122" spans="5:20" ht="15.75" customHeight="1">
      <c r="E122" s="67"/>
      <c r="F122" s="296"/>
      <c r="G122" s="296"/>
      <c r="H122" s="296"/>
      <c r="I122" s="296"/>
      <c r="J122" s="296"/>
      <c r="K122" s="296"/>
      <c r="L122" s="296"/>
      <c r="M122" s="296"/>
      <c r="N122" s="74"/>
      <c r="O122" s="74"/>
      <c r="Q122" s="30"/>
      <c r="T122" s="30"/>
    </row>
    <row r="123" spans="5:20" ht="15.75" customHeight="1">
      <c r="E123" s="67"/>
      <c r="F123" s="296"/>
      <c r="G123" s="296"/>
      <c r="H123" s="296"/>
      <c r="I123" s="296"/>
      <c r="J123" s="296"/>
      <c r="K123" s="296"/>
      <c r="L123" s="296"/>
      <c r="M123" s="296"/>
      <c r="N123" s="74"/>
      <c r="O123" s="74"/>
      <c r="Q123" s="30"/>
      <c r="T123" s="30"/>
    </row>
    <row r="124" spans="5:20" ht="15.75" customHeight="1">
      <c r="E124" s="67"/>
      <c r="F124" s="296"/>
      <c r="G124" s="296"/>
      <c r="H124" s="296"/>
      <c r="I124" s="296"/>
      <c r="J124" s="296"/>
      <c r="K124" s="296"/>
      <c r="L124" s="296"/>
      <c r="M124" s="296"/>
      <c r="N124" s="74"/>
      <c r="O124" s="74"/>
      <c r="Q124" s="30"/>
      <c r="T124" s="30"/>
    </row>
    <row r="125" spans="5:20" ht="15.75" customHeight="1">
      <c r="E125" s="67"/>
      <c r="F125" s="296"/>
      <c r="G125" s="296"/>
      <c r="H125" s="296"/>
      <c r="I125" s="296"/>
      <c r="J125" s="296"/>
      <c r="K125" s="296"/>
      <c r="L125" s="296"/>
      <c r="M125" s="296"/>
      <c r="N125" s="74"/>
      <c r="O125" s="74"/>
      <c r="Q125" s="30"/>
      <c r="T125" s="30"/>
    </row>
    <row r="126" spans="5:20" ht="15.75" customHeight="1">
      <c r="E126" s="67"/>
      <c r="F126" s="296"/>
      <c r="G126" s="296"/>
      <c r="H126" s="296"/>
      <c r="I126" s="296"/>
      <c r="J126" s="296"/>
      <c r="K126" s="296"/>
      <c r="L126" s="296"/>
      <c r="M126" s="296"/>
      <c r="N126" s="74"/>
      <c r="O126" s="74"/>
      <c r="Q126" s="30"/>
      <c r="T126" s="30"/>
    </row>
    <row r="127" spans="5:20" ht="15.75" customHeight="1">
      <c r="E127" s="67"/>
      <c r="F127" s="296"/>
      <c r="G127" s="296"/>
      <c r="H127" s="296"/>
      <c r="I127" s="296"/>
      <c r="J127" s="296"/>
      <c r="K127" s="296"/>
      <c r="L127" s="296"/>
      <c r="M127" s="296"/>
      <c r="N127" s="74"/>
      <c r="O127" s="74"/>
      <c r="Q127" s="30"/>
      <c r="T127" s="30"/>
    </row>
    <row r="128" spans="5:20" ht="15.75" customHeight="1">
      <c r="E128" s="67"/>
      <c r="F128" s="296"/>
      <c r="G128" s="296"/>
      <c r="H128" s="296"/>
      <c r="I128" s="296"/>
      <c r="J128" s="296"/>
      <c r="K128" s="296"/>
      <c r="L128" s="296"/>
      <c r="M128" s="296"/>
      <c r="N128" s="74"/>
      <c r="O128" s="74"/>
      <c r="Q128" s="30"/>
      <c r="T128" s="30"/>
    </row>
    <row r="129" spans="5:20" ht="15.75" customHeight="1">
      <c r="E129" s="67"/>
      <c r="F129" s="296"/>
      <c r="G129" s="296"/>
      <c r="H129" s="296"/>
      <c r="I129" s="296"/>
      <c r="J129" s="296"/>
      <c r="K129" s="296"/>
      <c r="L129" s="296"/>
      <c r="M129" s="296"/>
      <c r="N129" s="74"/>
      <c r="O129" s="74"/>
      <c r="Q129" s="30"/>
      <c r="T129" s="30"/>
    </row>
    <row r="130" spans="5:20" ht="15.75" customHeight="1">
      <c r="E130" s="67"/>
      <c r="F130" s="296"/>
      <c r="G130" s="296"/>
      <c r="H130" s="296"/>
      <c r="I130" s="296"/>
      <c r="J130" s="296"/>
      <c r="K130" s="296"/>
      <c r="L130" s="296"/>
      <c r="M130" s="296"/>
      <c r="N130" s="74"/>
      <c r="O130" s="74"/>
      <c r="Q130" s="30"/>
      <c r="T130" s="30"/>
    </row>
    <row r="131" spans="5:20" ht="15.75" customHeight="1">
      <c r="E131" s="67"/>
      <c r="F131" s="296"/>
      <c r="G131" s="296"/>
      <c r="H131" s="296"/>
      <c r="I131" s="296"/>
      <c r="J131" s="296"/>
      <c r="K131" s="296"/>
      <c r="L131" s="296"/>
      <c r="M131" s="296"/>
      <c r="N131" s="74"/>
      <c r="O131" s="74"/>
      <c r="Q131" s="30"/>
      <c r="T131" s="30"/>
    </row>
    <row r="132" spans="5:20" ht="15.75" customHeight="1">
      <c r="E132" s="67"/>
      <c r="F132" s="296"/>
      <c r="G132" s="296"/>
      <c r="H132" s="296"/>
      <c r="I132" s="296"/>
      <c r="J132" s="296"/>
      <c r="K132" s="296"/>
      <c r="L132" s="296"/>
      <c r="M132" s="296"/>
      <c r="N132" s="74"/>
      <c r="O132" s="74"/>
      <c r="Q132" s="30"/>
      <c r="T132" s="30"/>
    </row>
    <row r="133" spans="5:20" ht="15.75" customHeight="1">
      <c r="O133" s="30"/>
      <c r="Q133" s="30"/>
      <c r="T133" s="30"/>
    </row>
    <row r="134" spans="5:20" ht="15.75" customHeight="1">
      <c r="O134" s="30"/>
      <c r="Q134" s="30"/>
      <c r="T134" s="30"/>
    </row>
    <row r="135" spans="5:20" ht="15.75" customHeight="1">
      <c r="O135" s="30"/>
      <c r="Q135" s="30"/>
      <c r="T135" s="30"/>
    </row>
    <row r="136" spans="5:20" ht="15.75" customHeight="1">
      <c r="O136" s="30"/>
      <c r="Q136" s="30"/>
      <c r="T136" s="30"/>
    </row>
    <row r="137" spans="5:20" ht="15.75" customHeight="1">
      <c r="O137" s="30"/>
      <c r="Q137" s="30"/>
      <c r="T137" s="30"/>
    </row>
    <row r="138" spans="5:20" ht="15.75" customHeight="1">
      <c r="O138" s="30"/>
      <c r="Q138" s="30"/>
      <c r="T138" s="30"/>
    </row>
    <row r="139" spans="5:20" ht="15.75" customHeight="1">
      <c r="O139" s="30"/>
      <c r="Q139" s="30"/>
      <c r="T139" s="30"/>
    </row>
    <row r="140" spans="5:20" ht="15.75" customHeight="1">
      <c r="O140" s="30"/>
      <c r="Q140" s="30"/>
      <c r="T140" s="30"/>
    </row>
    <row r="141" spans="5:20" ht="15.75" customHeight="1">
      <c r="O141" s="30"/>
      <c r="Q141" s="30"/>
      <c r="T141" s="30"/>
    </row>
    <row r="142" spans="5:20" ht="15.75" customHeight="1">
      <c r="O142" s="30"/>
      <c r="Q142" s="30"/>
      <c r="T142" s="30"/>
    </row>
    <row r="143" spans="5:20" ht="15.75" customHeight="1">
      <c r="O143" s="30"/>
      <c r="Q143" s="30"/>
      <c r="T143" s="30"/>
    </row>
    <row r="144" spans="5:20" ht="15.75" customHeight="1">
      <c r="O144" s="30"/>
      <c r="Q144" s="30"/>
      <c r="T144" s="30"/>
    </row>
    <row r="145" spans="15:20" ht="15.75" customHeight="1">
      <c r="O145" s="30"/>
      <c r="Q145" s="30"/>
      <c r="T145" s="30"/>
    </row>
    <row r="146" spans="15:20" ht="15.75" customHeight="1">
      <c r="O146" s="30"/>
      <c r="Q146" s="30"/>
      <c r="T146" s="30"/>
    </row>
    <row r="147" spans="15:20" ht="15.75" customHeight="1">
      <c r="O147" s="30"/>
      <c r="Q147" s="30"/>
      <c r="T147" s="30"/>
    </row>
    <row r="148" spans="15:20" ht="15.75" customHeight="1">
      <c r="O148" s="30"/>
      <c r="Q148" s="30"/>
      <c r="T148" s="30"/>
    </row>
    <row r="149" spans="15:20" ht="15.75" customHeight="1">
      <c r="O149" s="30"/>
      <c r="Q149" s="30"/>
      <c r="T149" s="30"/>
    </row>
    <row r="150" spans="15:20" ht="15.75" customHeight="1">
      <c r="O150" s="30"/>
      <c r="Q150" s="30"/>
      <c r="T150" s="30"/>
    </row>
    <row r="151" spans="15:20" ht="15.75" customHeight="1">
      <c r="O151" s="30"/>
      <c r="Q151" s="30"/>
      <c r="T151" s="30"/>
    </row>
    <row r="152" spans="15:20" ht="15.75" customHeight="1">
      <c r="O152" s="30"/>
      <c r="Q152" s="30"/>
      <c r="T152" s="30"/>
    </row>
    <row r="153" spans="15:20" ht="15.75" customHeight="1">
      <c r="O153" s="30"/>
      <c r="Q153" s="30"/>
      <c r="T153" s="30"/>
    </row>
    <row r="154" spans="15:20" ht="15.75" customHeight="1">
      <c r="O154" s="30"/>
      <c r="Q154" s="30"/>
      <c r="T154" s="30"/>
    </row>
    <row r="155" spans="15:20" ht="15.75" customHeight="1">
      <c r="O155" s="30"/>
      <c r="Q155" s="30"/>
      <c r="T155" s="30"/>
    </row>
    <row r="156" spans="15:20" ht="15.75" customHeight="1">
      <c r="O156" s="30"/>
      <c r="Q156" s="30"/>
      <c r="T156" s="30"/>
    </row>
    <row r="157" spans="15:20" ht="15.75" customHeight="1">
      <c r="O157" s="30"/>
      <c r="Q157" s="30"/>
      <c r="T157" s="30"/>
    </row>
    <row r="158" spans="15:20" ht="15.75" customHeight="1">
      <c r="O158" s="30"/>
      <c r="Q158" s="30"/>
      <c r="T158" s="30"/>
    </row>
    <row r="159" spans="15:20" ht="15.75" customHeight="1">
      <c r="O159" s="30"/>
      <c r="Q159" s="30"/>
      <c r="T159" s="30"/>
    </row>
    <row r="160" spans="15:20" ht="15.75" customHeight="1">
      <c r="O160" s="30"/>
      <c r="Q160" s="30"/>
      <c r="T160" s="30"/>
    </row>
    <row r="161" spans="15:20" ht="15.75" customHeight="1">
      <c r="O161" s="30"/>
      <c r="Q161" s="30"/>
      <c r="T161" s="30"/>
    </row>
    <row r="162" spans="15:20" ht="15.75" customHeight="1">
      <c r="O162" s="30"/>
      <c r="Q162" s="30"/>
      <c r="T162" s="30"/>
    </row>
    <row r="163" spans="15:20" ht="15.75" customHeight="1">
      <c r="O163" s="30"/>
      <c r="Q163" s="30"/>
      <c r="T163" s="30"/>
    </row>
    <row r="164" spans="15:20" ht="15.75" customHeight="1">
      <c r="O164" s="30"/>
      <c r="Q164" s="30"/>
      <c r="T164" s="30"/>
    </row>
    <row r="165" spans="15:20" ht="15.75" customHeight="1">
      <c r="O165" s="30"/>
      <c r="Q165" s="30"/>
      <c r="T165" s="30"/>
    </row>
    <row r="166" spans="15:20" ht="15.75" customHeight="1">
      <c r="O166" s="30"/>
      <c r="Q166" s="30"/>
      <c r="T166" s="30"/>
    </row>
    <row r="167" spans="15:20" ht="15.75" customHeight="1">
      <c r="O167" s="30"/>
      <c r="Q167" s="30"/>
      <c r="T167" s="30"/>
    </row>
    <row r="168" spans="15:20" ht="15.75" customHeight="1">
      <c r="O168" s="30"/>
      <c r="Q168" s="30"/>
      <c r="T168" s="30"/>
    </row>
    <row r="169" spans="15:20" ht="15.75" customHeight="1">
      <c r="O169" s="30"/>
      <c r="Q169" s="30"/>
      <c r="T169" s="30"/>
    </row>
    <row r="170" spans="15:20" ht="15.75" customHeight="1">
      <c r="O170" s="30"/>
      <c r="Q170" s="30"/>
      <c r="T170" s="30"/>
    </row>
    <row r="171" spans="15:20" ht="15.75" customHeight="1">
      <c r="O171" s="30"/>
      <c r="Q171" s="30"/>
      <c r="T171" s="30"/>
    </row>
    <row r="172" spans="15:20" ht="15.75" customHeight="1">
      <c r="O172" s="30"/>
      <c r="Q172" s="30"/>
      <c r="T172" s="30"/>
    </row>
    <row r="173" spans="15:20" ht="15.75" customHeight="1">
      <c r="O173" s="30"/>
      <c r="Q173" s="30"/>
      <c r="T173" s="30"/>
    </row>
    <row r="174" spans="15:20" ht="15.75" customHeight="1">
      <c r="O174" s="30"/>
      <c r="Q174" s="30"/>
      <c r="T174" s="30"/>
    </row>
    <row r="175" spans="15:20" ht="15.75" customHeight="1">
      <c r="O175" s="30"/>
      <c r="Q175" s="30"/>
      <c r="T175" s="30"/>
    </row>
    <row r="176" spans="15:20" ht="15.75" customHeight="1">
      <c r="O176" s="30"/>
      <c r="Q176" s="30"/>
      <c r="T176" s="30"/>
    </row>
    <row r="177" spans="15:20" ht="15.75" customHeight="1">
      <c r="O177" s="30"/>
      <c r="Q177" s="30"/>
      <c r="T177" s="30"/>
    </row>
    <row r="178" spans="15:20" ht="15.75" customHeight="1">
      <c r="O178" s="30"/>
      <c r="Q178" s="30"/>
      <c r="T178" s="30"/>
    </row>
    <row r="179" spans="15:20" ht="15.75" customHeight="1">
      <c r="O179" s="30"/>
      <c r="Q179" s="30"/>
      <c r="T179" s="30"/>
    </row>
    <row r="180" spans="15:20" ht="15.75" customHeight="1">
      <c r="O180" s="30"/>
      <c r="Q180" s="30"/>
      <c r="T180" s="30"/>
    </row>
    <row r="181" spans="15:20" ht="15.75" customHeight="1">
      <c r="O181" s="30"/>
      <c r="Q181" s="30"/>
      <c r="T181" s="30"/>
    </row>
    <row r="182" spans="15:20" ht="15.75" customHeight="1">
      <c r="O182" s="30"/>
      <c r="Q182" s="30"/>
      <c r="T182" s="30"/>
    </row>
    <row r="183" spans="15:20" ht="15.75" customHeight="1">
      <c r="O183" s="30"/>
      <c r="Q183" s="30"/>
      <c r="T183" s="30"/>
    </row>
    <row r="184" spans="15:20" ht="15.75" customHeight="1">
      <c r="O184" s="30"/>
      <c r="Q184" s="30"/>
      <c r="T184" s="30"/>
    </row>
    <row r="185" spans="15:20" ht="15.75" customHeight="1">
      <c r="O185" s="30"/>
      <c r="Q185" s="30"/>
      <c r="T185" s="30"/>
    </row>
    <row r="186" spans="15:20" ht="15.75" customHeight="1">
      <c r="O186" s="30"/>
      <c r="Q186" s="30"/>
      <c r="T186" s="30"/>
    </row>
    <row r="187" spans="15:20" ht="15.75" customHeight="1">
      <c r="O187" s="30"/>
      <c r="Q187" s="30"/>
      <c r="T187" s="30"/>
    </row>
    <row r="188" spans="15:20" ht="15.75" customHeight="1">
      <c r="O188" s="30"/>
      <c r="Q188" s="30"/>
      <c r="T188" s="30"/>
    </row>
    <row r="189" spans="15:20" ht="15.75" customHeight="1">
      <c r="O189" s="30"/>
      <c r="Q189" s="30"/>
      <c r="T189" s="30"/>
    </row>
    <row r="190" spans="15:20" ht="15.75" customHeight="1">
      <c r="O190" s="30"/>
      <c r="Q190" s="30"/>
      <c r="T190" s="30"/>
    </row>
    <row r="191" spans="15:20" ht="15.75" customHeight="1">
      <c r="O191" s="30"/>
      <c r="Q191" s="30"/>
      <c r="T191" s="30"/>
    </row>
    <row r="192" spans="15:20" ht="15.75" customHeight="1">
      <c r="O192" s="30"/>
      <c r="Q192" s="30"/>
      <c r="T192" s="30"/>
    </row>
    <row r="193" spans="15:20" ht="15.75" customHeight="1">
      <c r="O193" s="30"/>
      <c r="Q193" s="30"/>
      <c r="T193" s="30"/>
    </row>
    <row r="194" spans="15:20" ht="15.75" customHeight="1">
      <c r="O194" s="30"/>
      <c r="Q194" s="30"/>
      <c r="T194" s="30"/>
    </row>
    <row r="195" spans="15:20" ht="15.75" customHeight="1">
      <c r="O195" s="30"/>
      <c r="Q195" s="30"/>
      <c r="T195" s="30"/>
    </row>
    <row r="196" spans="15:20" ht="15.75" customHeight="1">
      <c r="O196" s="30"/>
      <c r="Q196" s="30"/>
      <c r="T196" s="30"/>
    </row>
    <row r="197" spans="15:20" ht="15.75" customHeight="1">
      <c r="O197" s="30"/>
      <c r="Q197" s="30"/>
      <c r="T197" s="30"/>
    </row>
    <row r="198" spans="15:20" ht="15.75" customHeight="1">
      <c r="O198" s="30"/>
      <c r="Q198" s="30"/>
      <c r="T198" s="30"/>
    </row>
    <row r="199" spans="15:20" ht="15.75" customHeight="1">
      <c r="O199" s="30"/>
      <c r="Q199" s="30"/>
      <c r="T199" s="30"/>
    </row>
    <row r="200" spans="15:20" ht="15.75" customHeight="1">
      <c r="O200" s="30"/>
      <c r="Q200" s="30"/>
      <c r="T200" s="30"/>
    </row>
    <row r="201" spans="15:20" ht="15.75" customHeight="1">
      <c r="O201" s="30"/>
      <c r="Q201" s="30"/>
      <c r="T201" s="30"/>
    </row>
    <row r="202" spans="15:20" ht="15.75" customHeight="1">
      <c r="O202" s="30"/>
      <c r="Q202" s="30"/>
      <c r="T202" s="30"/>
    </row>
    <row r="203" spans="15:20" ht="15.75" customHeight="1">
      <c r="O203" s="30"/>
      <c r="Q203" s="30"/>
      <c r="T203" s="30"/>
    </row>
    <row r="204" spans="15:20" ht="15.75" customHeight="1">
      <c r="O204" s="30"/>
      <c r="Q204" s="30"/>
      <c r="T204" s="30"/>
    </row>
    <row r="205" spans="15:20" ht="15.75" customHeight="1">
      <c r="O205" s="30"/>
      <c r="Q205" s="30"/>
      <c r="T205" s="30"/>
    </row>
    <row r="206" spans="15:20" ht="15.75" customHeight="1">
      <c r="O206" s="30"/>
      <c r="Q206" s="30"/>
      <c r="T206" s="30"/>
    </row>
    <row r="207" spans="15:20" ht="15.75" customHeight="1">
      <c r="O207" s="30"/>
      <c r="Q207" s="30"/>
      <c r="T207" s="30"/>
    </row>
    <row r="208" spans="15:20" ht="15.75" customHeight="1">
      <c r="O208" s="30"/>
      <c r="Q208" s="30"/>
      <c r="T208" s="30"/>
    </row>
    <row r="209" spans="15:20" ht="15.75" customHeight="1">
      <c r="O209" s="30"/>
      <c r="Q209" s="30"/>
      <c r="T209" s="30"/>
    </row>
    <row r="210" spans="15:20" ht="15.75" customHeight="1">
      <c r="O210" s="30"/>
      <c r="Q210" s="30"/>
      <c r="T210" s="30"/>
    </row>
    <row r="211" spans="15:20" ht="15.75" customHeight="1">
      <c r="O211" s="30"/>
      <c r="Q211" s="30"/>
      <c r="T211" s="30"/>
    </row>
    <row r="212" spans="15:20" ht="15.75" customHeight="1">
      <c r="O212" s="30"/>
      <c r="Q212" s="30"/>
      <c r="T212" s="30"/>
    </row>
    <row r="213" spans="15:20" ht="15.75" customHeight="1">
      <c r="O213" s="30"/>
      <c r="Q213" s="30"/>
      <c r="T213" s="30"/>
    </row>
    <row r="214" spans="15:20" ht="15.75" customHeight="1">
      <c r="O214" s="30"/>
      <c r="Q214" s="30"/>
      <c r="T214" s="30"/>
    </row>
    <row r="215" spans="15:20" ht="15.75" customHeight="1">
      <c r="O215" s="30"/>
      <c r="Q215" s="30"/>
      <c r="T215" s="30"/>
    </row>
    <row r="216" spans="15:20" ht="15.75" customHeight="1">
      <c r="O216" s="30"/>
      <c r="Q216" s="30"/>
      <c r="T216" s="30"/>
    </row>
    <row r="217" spans="15:20" ht="15.75" customHeight="1">
      <c r="O217" s="30"/>
      <c r="Q217" s="30"/>
      <c r="T217" s="30"/>
    </row>
    <row r="218" spans="15:20" ht="15.75" customHeight="1">
      <c r="O218" s="30"/>
      <c r="Q218" s="30"/>
      <c r="T218" s="30"/>
    </row>
    <row r="219" spans="15:20" ht="15.75" customHeight="1">
      <c r="O219" s="30"/>
      <c r="Q219" s="30"/>
      <c r="T219" s="30"/>
    </row>
    <row r="220" spans="15:20" ht="15.75" customHeight="1">
      <c r="O220" s="30"/>
      <c r="Q220" s="30"/>
      <c r="T220" s="30"/>
    </row>
    <row r="221" spans="15:20" ht="15.75" customHeight="1">
      <c r="O221" s="30"/>
      <c r="Q221" s="30"/>
      <c r="T221" s="30"/>
    </row>
    <row r="222" spans="15:20" ht="15.75" customHeight="1">
      <c r="O222" s="30"/>
      <c r="Q222" s="30"/>
      <c r="T222" s="30"/>
    </row>
    <row r="223" spans="15:20" ht="15.75" customHeight="1">
      <c r="O223" s="30"/>
      <c r="Q223" s="30"/>
      <c r="T223" s="30"/>
    </row>
    <row r="224" spans="15:20" ht="15.75" customHeight="1">
      <c r="O224" s="30"/>
      <c r="Q224" s="30"/>
      <c r="T224" s="30"/>
    </row>
    <row r="225" spans="15:20" ht="15.75" customHeight="1">
      <c r="O225" s="30"/>
      <c r="Q225" s="30"/>
      <c r="T225" s="30"/>
    </row>
    <row r="226" spans="15:20" ht="15.75" customHeight="1">
      <c r="O226" s="30"/>
      <c r="Q226" s="30"/>
      <c r="T226" s="30"/>
    </row>
    <row r="227" spans="15:20" ht="15.75" customHeight="1">
      <c r="O227" s="30"/>
      <c r="Q227" s="30"/>
      <c r="T227" s="30"/>
    </row>
    <row r="228" spans="15:20" ht="15.75" customHeight="1">
      <c r="O228" s="30"/>
      <c r="Q228" s="30"/>
      <c r="T228" s="30"/>
    </row>
    <row r="229" spans="15:20" ht="15.75" customHeight="1">
      <c r="O229" s="30"/>
      <c r="Q229" s="30"/>
      <c r="T229" s="30"/>
    </row>
    <row r="230" spans="15:20" ht="15.75" customHeight="1">
      <c r="O230" s="30"/>
      <c r="Q230" s="30"/>
      <c r="T230" s="30"/>
    </row>
    <row r="231" spans="15:20" ht="15.75" customHeight="1">
      <c r="O231" s="30"/>
      <c r="Q231" s="30"/>
      <c r="T231" s="30"/>
    </row>
    <row r="232" spans="15:20" ht="15.75" customHeight="1">
      <c r="O232" s="30"/>
      <c r="Q232" s="30"/>
      <c r="T232" s="30"/>
    </row>
    <row r="233" spans="15:20" ht="15.75" customHeight="1">
      <c r="O233" s="30"/>
      <c r="Q233" s="30"/>
      <c r="T233" s="30"/>
    </row>
    <row r="234" spans="15:20" ht="15.75" customHeight="1">
      <c r="O234" s="30"/>
      <c r="Q234" s="30"/>
      <c r="T234" s="30"/>
    </row>
    <row r="235" spans="15:20" ht="15.75" customHeight="1">
      <c r="O235" s="30"/>
      <c r="Q235" s="30"/>
      <c r="T235" s="30"/>
    </row>
    <row r="236" spans="15:20" ht="15.75" customHeight="1">
      <c r="O236" s="30"/>
      <c r="Q236" s="30"/>
      <c r="T236" s="30"/>
    </row>
    <row r="237" spans="15:20" ht="15.75" customHeight="1">
      <c r="O237" s="30"/>
      <c r="Q237" s="30"/>
      <c r="T237" s="30"/>
    </row>
    <row r="238" spans="15:20" ht="15.75" customHeight="1">
      <c r="O238" s="30"/>
      <c r="Q238" s="30"/>
      <c r="T238" s="30"/>
    </row>
    <row r="239" spans="15:20" ht="15.75" customHeight="1">
      <c r="O239" s="30"/>
      <c r="Q239" s="30"/>
      <c r="T239" s="30"/>
    </row>
    <row r="240" spans="15:20" ht="15.75" customHeight="1">
      <c r="O240" s="30"/>
      <c r="Q240" s="30"/>
      <c r="T240" s="30"/>
    </row>
    <row r="241" spans="15:20" ht="15.75" customHeight="1">
      <c r="O241" s="30"/>
      <c r="Q241" s="30"/>
      <c r="T241" s="30"/>
    </row>
    <row r="242" spans="15:20" ht="15.75" customHeight="1">
      <c r="O242" s="30"/>
      <c r="Q242" s="30"/>
      <c r="T242" s="30"/>
    </row>
    <row r="243" spans="15:20" ht="15.75" customHeight="1">
      <c r="O243" s="30"/>
      <c r="Q243" s="30"/>
      <c r="T243" s="30"/>
    </row>
    <row r="244" spans="15:20" ht="15.75" customHeight="1">
      <c r="O244" s="30"/>
      <c r="Q244" s="30"/>
      <c r="T244" s="30"/>
    </row>
    <row r="245" spans="15:20" ht="15.75" customHeight="1">
      <c r="O245" s="30"/>
      <c r="Q245" s="30"/>
      <c r="T245" s="30"/>
    </row>
    <row r="246" spans="15:20" ht="15.75" customHeight="1">
      <c r="O246" s="30"/>
      <c r="Q246" s="30"/>
      <c r="T246" s="30"/>
    </row>
    <row r="247" spans="15:20" ht="15.75" customHeight="1">
      <c r="O247" s="30"/>
      <c r="Q247" s="30"/>
      <c r="T247" s="30"/>
    </row>
    <row r="248" spans="15:20" ht="15.75" customHeight="1">
      <c r="O248" s="30"/>
      <c r="Q248" s="30"/>
      <c r="T248" s="30"/>
    </row>
    <row r="249" spans="15:20" ht="15.75" customHeight="1">
      <c r="O249" s="30"/>
      <c r="Q249" s="30"/>
      <c r="T249" s="30"/>
    </row>
    <row r="250" spans="15:20" ht="15.75" customHeight="1">
      <c r="O250" s="30"/>
      <c r="Q250" s="30"/>
      <c r="T250" s="30"/>
    </row>
    <row r="251" spans="15:20" ht="15.75" customHeight="1">
      <c r="O251" s="30"/>
      <c r="Q251" s="30"/>
      <c r="T251" s="30"/>
    </row>
    <row r="252" spans="15:20" ht="15.75" customHeight="1">
      <c r="O252" s="30"/>
      <c r="Q252" s="30"/>
      <c r="T252" s="30"/>
    </row>
    <row r="253" spans="15:20" ht="15.75" customHeight="1">
      <c r="O253" s="30"/>
      <c r="Q253" s="30"/>
      <c r="T253" s="30"/>
    </row>
    <row r="254" spans="15:20" ht="15.75" customHeight="1">
      <c r="O254" s="30"/>
      <c r="Q254" s="30"/>
      <c r="T254" s="30"/>
    </row>
    <row r="255" spans="15:20" ht="15.75" customHeight="1">
      <c r="O255" s="30"/>
      <c r="Q255" s="30"/>
      <c r="T255" s="30"/>
    </row>
    <row r="256" spans="15:20" ht="15.75" customHeight="1">
      <c r="O256" s="30"/>
      <c r="Q256" s="30"/>
      <c r="T256" s="30"/>
    </row>
    <row r="257" spans="15:20" ht="15.75" customHeight="1">
      <c r="O257" s="30"/>
      <c r="Q257" s="30"/>
      <c r="T257" s="30"/>
    </row>
    <row r="258" spans="15:20" ht="15.75" customHeight="1">
      <c r="O258" s="30"/>
      <c r="Q258" s="30"/>
      <c r="T258" s="30"/>
    </row>
    <row r="259" spans="15:20" ht="15.75" customHeight="1">
      <c r="O259" s="30"/>
      <c r="Q259" s="30"/>
      <c r="T259" s="30"/>
    </row>
    <row r="260" spans="15:20" ht="15.75" customHeight="1">
      <c r="O260" s="30"/>
      <c r="Q260" s="30"/>
      <c r="T260" s="30"/>
    </row>
    <row r="261" spans="15:20" ht="15.75" customHeight="1">
      <c r="O261" s="30"/>
      <c r="Q261" s="30"/>
      <c r="T261" s="30"/>
    </row>
    <row r="262" spans="15:20" ht="15.75" customHeight="1">
      <c r="O262" s="30"/>
      <c r="Q262" s="30"/>
      <c r="T262" s="30"/>
    </row>
    <row r="263" spans="15:20" ht="15.75" customHeight="1">
      <c r="O263" s="30"/>
      <c r="Q263" s="30"/>
      <c r="T263" s="30"/>
    </row>
    <row r="264" spans="15:20" ht="15.75" customHeight="1">
      <c r="O264" s="30"/>
      <c r="Q264" s="30"/>
      <c r="T264" s="30"/>
    </row>
    <row r="265" spans="15:20" ht="15.75" customHeight="1">
      <c r="O265" s="30"/>
      <c r="Q265" s="30"/>
      <c r="T265" s="30"/>
    </row>
    <row r="266" spans="15:20" ht="15.75" customHeight="1">
      <c r="O266" s="30"/>
      <c r="Q266" s="30"/>
      <c r="T266" s="30"/>
    </row>
    <row r="267" spans="15:20" ht="15.75" customHeight="1">
      <c r="O267" s="30"/>
      <c r="Q267" s="30"/>
      <c r="T267" s="30"/>
    </row>
    <row r="268" spans="15:20" ht="15.75" customHeight="1">
      <c r="O268" s="30"/>
      <c r="Q268" s="30"/>
      <c r="T268" s="30"/>
    </row>
    <row r="269" spans="15:20" ht="15.75" customHeight="1">
      <c r="O269" s="30"/>
      <c r="Q269" s="30"/>
      <c r="T269" s="30"/>
    </row>
    <row r="270" spans="15:20" ht="15.75" customHeight="1">
      <c r="O270" s="30"/>
      <c r="Q270" s="30"/>
      <c r="T270" s="30"/>
    </row>
    <row r="271" spans="15:20" ht="15.75" customHeight="1">
      <c r="O271" s="30"/>
      <c r="Q271" s="30"/>
      <c r="T271" s="30"/>
    </row>
    <row r="272" spans="15:20" ht="15.75" customHeight="1">
      <c r="O272" s="30"/>
      <c r="Q272" s="30"/>
      <c r="T272" s="30"/>
    </row>
    <row r="273" spans="15:20" ht="15.75" customHeight="1">
      <c r="O273" s="30"/>
      <c r="Q273" s="30"/>
      <c r="T273" s="30"/>
    </row>
    <row r="274" spans="15:20" ht="15.75" customHeight="1">
      <c r="O274" s="30"/>
      <c r="Q274" s="30"/>
      <c r="T274" s="30"/>
    </row>
    <row r="275" spans="15:20" ht="15.75" customHeight="1">
      <c r="O275" s="30"/>
      <c r="Q275" s="30"/>
      <c r="T275" s="30"/>
    </row>
    <row r="276" spans="15:20" ht="15.75" customHeight="1">
      <c r="O276" s="30"/>
      <c r="Q276" s="30"/>
      <c r="T276" s="30"/>
    </row>
    <row r="277" spans="15:20" ht="15.75" customHeight="1">
      <c r="O277" s="30"/>
      <c r="Q277" s="30"/>
      <c r="T277" s="30"/>
    </row>
    <row r="278" spans="15:20" ht="15.75" customHeight="1">
      <c r="O278" s="30"/>
      <c r="Q278" s="30"/>
      <c r="T278" s="30"/>
    </row>
    <row r="279" spans="15:20" ht="15.75" customHeight="1">
      <c r="O279" s="30"/>
      <c r="Q279" s="30"/>
      <c r="T279" s="30"/>
    </row>
    <row r="280" spans="15:20" ht="15.75" customHeight="1">
      <c r="O280" s="30"/>
      <c r="Q280" s="30"/>
      <c r="T280" s="30"/>
    </row>
    <row r="281" spans="15:20" ht="15.75" customHeight="1">
      <c r="O281" s="30"/>
      <c r="Q281" s="30"/>
      <c r="T281" s="30"/>
    </row>
    <row r="282" spans="15:20" ht="15.75" customHeight="1">
      <c r="O282" s="30"/>
      <c r="Q282" s="30"/>
      <c r="T282" s="30"/>
    </row>
    <row r="283" spans="15:20" ht="15.75" customHeight="1">
      <c r="O283" s="30"/>
      <c r="Q283" s="30"/>
      <c r="T283" s="30"/>
    </row>
    <row r="284" spans="15:20" ht="15.75" customHeight="1">
      <c r="O284" s="30"/>
      <c r="Q284" s="30"/>
      <c r="T284" s="30"/>
    </row>
    <row r="285" spans="15:20" ht="15.75" customHeight="1">
      <c r="O285" s="30"/>
      <c r="Q285" s="30"/>
      <c r="T285" s="30"/>
    </row>
    <row r="286" spans="15:20" ht="15.75" customHeight="1">
      <c r="O286" s="30"/>
      <c r="Q286" s="30"/>
      <c r="T286" s="30"/>
    </row>
    <row r="287" spans="15:20" ht="15.75" customHeight="1">
      <c r="O287" s="30"/>
      <c r="Q287" s="30"/>
      <c r="T287" s="30"/>
    </row>
    <row r="288" spans="15:20" ht="15.75" customHeight="1">
      <c r="O288" s="30"/>
      <c r="Q288" s="30"/>
      <c r="T288" s="30"/>
    </row>
    <row r="289" spans="15:20" ht="15.75" customHeight="1">
      <c r="O289" s="30"/>
      <c r="Q289" s="30"/>
      <c r="T289" s="30"/>
    </row>
    <row r="290" spans="15:20" ht="15.75" customHeight="1">
      <c r="O290" s="30"/>
      <c r="Q290" s="30"/>
      <c r="T290" s="30"/>
    </row>
    <row r="291" spans="15:20" ht="15.75" customHeight="1">
      <c r="O291" s="30"/>
      <c r="Q291" s="30"/>
      <c r="T291" s="30"/>
    </row>
    <row r="292" spans="15:20" ht="15.75" customHeight="1">
      <c r="O292" s="30"/>
      <c r="Q292" s="30"/>
      <c r="T292" s="30"/>
    </row>
    <row r="293" spans="15:20" ht="15.75" customHeight="1">
      <c r="O293" s="30"/>
      <c r="Q293" s="30"/>
      <c r="T293" s="30"/>
    </row>
    <row r="294" spans="15:20" ht="15.75" customHeight="1">
      <c r="O294" s="30"/>
      <c r="Q294" s="30"/>
      <c r="T294" s="30"/>
    </row>
    <row r="295" spans="15:20" ht="15.75" customHeight="1">
      <c r="O295" s="30"/>
      <c r="Q295" s="30"/>
      <c r="T295" s="30"/>
    </row>
    <row r="296" spans="15:20" ht="15.75" customHeight="1">
      <c r="O296" s="30"/>
      <c r="Q296" s="30"/>
      <c r="T296" s="30"/>
    </row>
    <row r="297" spans="15:20" ht="15.75" customHeight="1">
      <c r="O297" s="30"/>
      <c r="Q297" s="30"/>
      <c r="T297" s="30"/>
    </row>
    <row r="298" spans="15:20" ht="15.75" customHeight="1">
      <c r="O298" s="30"/>
      <c r="Q298" s="30"/>
      <c r="T298" s="30"/>
    </row>
    <row r="299" spans="15:20" ht="15.75" customHeight="1">
      <c r="O299" s="30"/>
      <c r="Q299" s="30"/>
      <c r="T299" s="30"/>
    </row>
    <row r="300" spans="15:20" ht="15.75" customHeight="1">
      <c r="O300" s="30"/>
      <c r="Q300" s="30"/>
      <c r="T300" s="30"/>
    </row>
    <row r="301" spans="15:20" ht="15.75" customHeight="1">
      <c r="O301" s="30"/>
      <c r="Q301" s="30"/>
      <c r="T301" s="30"/>
    </row>
    <row r="302" spans="15:20" ht="15.75" customHeight="1">
      <c r="O302" s="30"/>
      <c r="Q302" s="30"/>
      <c r="T302" s="30"/>
    </row>
    <row r="303" spans="15:20" ht="15.75" customHeight="1">
      <c r="O303" s="30"/>
      <c r="Q303" s="30"/>
      <c r="T303" s="30"/>
    </row>
    <row r="304" spans="15:20" ht="15.75" customHeight="1">
      <c r="O304" s="30"/>
      <c r="Q304" s="30"/>
      <c r="T304" s="30"/>
    </row>
    <row r="305" spans="15:20" ht="15.75" customHeight="1">
      <c r="O305" s="30"/>
      <c r="Q305" s="30"/>
      <c r="T305" s="30"/>
    </row>
    <row r="306" spans="15:20" ht="15.75" customHeight="1">
      <c r="O306" s="30"/>
      <c r="Q306" s="30"/>
      <c r="T306" s="30"/>
    </row>
    <row r="307" spans="15:20" ht="15.75" customHeight="1">
      <c r="O307" s="30"/>
      <c r="Q307" s="30"/>
      <c r="T307" s="30"/>
    </row>
    <row r="308" spans="15:20" ht="15.75" customHeight="1">
      <c r="O308" s="30"/>
      <c r="Q308" s="30"/>
      <c r="T308" s="30"/>
    </row>
    <row r="309" spans="15:20" ht="15.75" customHeight="1">
      <c r="O309" s="30"/>
      <c r="Q309" s="30"/>
      <c r="T309" s="30"/>
    </row>
    <row r="310" spans="15:20" ht="15.75" customHeight="1">
      <c r="O310" s="30"/>
      <c r="Q310" s="30"/>
      <c r="T310" s="30"/>
    </row>
    <row r="311" spans="15:20" ht="15.75" customHeight="1">
      <c r="O311" s="30"/>
      <c r="Q311" s="30"/>
      <c r="T311" s="30"/>
    </row>
    <row r="312" spans="15:20" ht="15.75" customHeight="1">
      <c r="O312" s="30"/>
      <c r="Q312" s="30"/>
      <c r="T312" s="30"/>
    </row>
    <row r="313" spans="15:20" ht="15.75" customHeight="1">
      <c r="O313" s="30"/>
      <c r="Q313" s="30"/>
      <c r="T313" s="30"/>
    </row>
    <row r="314" spans="15:20" ht="15.75" customHeight="1">
      <c r="O314" s="30"/>
      <c r="Q314" s="30"/>
      <c r="T314" s="30"/>
    </row>
    <row r="315" spans="15:20" ht="15.75" customHeight="1">
      <c r="O315" s="30"/>
      <c r="Q315" s="30"/>
      <c r="T315" s="30"/>
    </row>
    <row r="316" spans="15:20" ht="15.75" customHeight="1">
      <c r="O316" s="30"/>
      <c r="Q316" s="30"/>
      <c r="T316" s="30"/>
    </row>
    <row r="317" spans="15:20" ht="15.75" customHeight="1">
      <c r="O317" s="30"/>
      <c r="Q317" s="30"/>
      <c r="T317" s="30"/>
    </row>
    <row r="318" spans="15:20" ht="15.75" customHeight="1">
      <c r="O318" s="30"/>
      <c r="Q318" s="30"/>
      <c r="T318" s="30"/>
    </row>
    <row r="319" spans="15:20" ht="15.75" customHeight="1">
      <c r="O319" s="30"/>
      <c r="Q319" s="30"/>
      <c r="T319" s="30"/>
    </row>
    <row r="320" spans="15:20" ht="15.75" customHeight="1">
      <c r="O320" s="30"/>
      <c r="Q320" s="30"/>
      <c r="T320" s="30"/>
    </row>
    <row r="321" spans="15:20" ht="15.75" customHeight="1">
      <c r="O321" s="30"/>
      <c r="Q321" s="30"/>
      <c r="T321" s="30"/>
    </row>
    <row r="322" spans="15:20" ht="15.75" customHeight="1">
      <c r="O322" s="30"/>
      <c r="Q322" s="30"/>
      <c r="T322" s="30"/>
    </row>
    <row r="323" spans="15:20" ht="15.75" customHeight="1">
      <c r="O323" s="30"/>
      <c r="Q323" s="30"/>
      <c r="T323" s="30"/>
    </row>
    <row r="324" spans="15:20" ht="15.75" customHeight="1">
      <c r="O324" s="30"/>
      <c r="Q324" s="30"/>
      <c r="T324" s="30"/>
    </row>
    <row r="325" spans="15:20" ht="15.75" customHeight="1">
      <c r="O325" s="30"/>
      <c r="Q325" s="30"/>
      <c r="T325" s="30"/>
    </row>
    <row r="326" spans="15:20" ht="15.75" customHeight="1">
      <c r="O326" s="30"/>
      <c r="Q326" s="30"/>
      <c r="T326" s="30"/>
    </row>
    <row r="327" spans="15:20" ht="15.75" customHeight="1">
      <c r="O327" s="30"/>
      <c r="Q327" s="30"/>
      <c r="T327" s="30"/>
    </row>
    <row r="328" spans="15:20" ht="15.75" customHeight="1">
      <c r="O328" s="30"/>
      <c r="Q328" s="30"/>
      <c r="T328" s="30"/>
    </row>
    <row r="329" spans="15:20" ht="15.75" customHeight="1">
      <c r="O329" s="30"/>
      <c r="Q329" s="30"/>
      <c r="T329" s="30"/>
    </row>
    <row r="330" spans="15:20" ht="15.75" customHeight="1">
      <c r="O330" s="30"/>
      <c r="Q330" s="30"/>
      <c r="T330" s="30"/>
    </row>
    <row r="331" spans="15:20" ht="15.75" customHeight="1">
      <c r="O331" s="30"/>
      <c r="Q331" s="30"/>
      <c r="T331" s="30"/>
    </row>
    <row r="332" spans="15:20" ht="15.75" customHeight="1">
      <c r="O332" s="30"/>
      <c r="Q332" s="30"/>
      <c r="T332" s="30"/>
    </row>
    <row r="333" spans="15:20" ht="15.75" customHeight="1">
      <c r="O333" s="30"/>
      <c r="Q333" s="30"/>
      <c r="T333" s="30"/>
    </row>
    <row r="334" spans="15:20" ht="15.75" customHeight="1">
      <c r="O334" s="30"/>
      <c r="Q334" s="30"/>
      <c r="T334" s="30"/>
    </row>
    <row r="335" spans="15:20" ht="15.75" customHeight="1">
      <c r="O335" s="30"/>
      <c r="Q335" s="30"/>
      <c r="T335" s="30"/>
    </row>
    <row r="336" spans="15:20" ht="15.75" customHeight="1">
      <c r="O336" s="30"/>
      <c r="Q336" s="30"/>
      <c r="T336" s="30"/>
    </row>
    <row r="337" spans="15:20" ht="15.75" customHeight="1">
      <c r="O337" s="30"/>
      <c r="Q337" s="30"/>
      <c r="T337" s="30"/>
    </row>
    <row r="338" spans="15:20" ht="15.75" customHeight="1">
      <c r="O338" s="30"/>
      <c r="Q338" s="30"/>
      <c r="T338" s="30"/>
    </row>
    <row r="339" spans="15:20" ht="15.75" customHeight="1">
      <c r="O339" s="30"/>
      <c r="Q339" s="30"/>
      <c r="T339" s="30"/>
    </row>
    <row r="340" spans="15:20" ht="15.75" customHeight="1">
      <c r="O340" s="30"/>
      <c r="Q340" s="30"/>
      <c r="T340" s="30"/>
    </row>
    <row r="341" spans="15:20" ht="15.75" customHeight="1">
      <c r="O341" s="30"/>
      <c r="Q341" s="30"/>
      <c r="T341" s="30"/>
    </row>
    <row r="342" spans="15:20" ht="15.75" customHeight="1">
      <c r="O342" s="30"/>
      <c r="Q342" s="30"/>
      <c r="T342" s="30"/>
    </row>
    <row r="343" spans="15:20" ht="15.75" customHeight="1">
      <c r="O343" s="30"/>
      <c r="Q343" s="30"/>
      <c r="T343" s="30"/>
    </row>
    <row r="344" spans="15:20" ht="15.75" customHeight="1">
      <c r="O344" s="30"/>
      <c r="Q344" s="30"/>
      <c r="T344" s="30"/>
    </row>
    <row r="345" spans="15:20" ht="15.75" customHeight="1">
      <c r="O345" s="30"/>
      <c r="Q345" s="30"/>
      <c r="T345" s="30"/>
    </row>
    <row r="346" spans="15:20" ht="15.75" customHeight="1">
      <c r="O346" s="30"/>
      <c r="Q346" s="30"/>
      <c r="T346" s="30"/>
    </row>
    <row r="347" spans="15:20" ht="15.75" customHeight="1">
      <c r="O347" s="30"/>
      <c r="Q347" s="30"/>
      <c r="T347" s="30"/>
    </row>
    <row r="348" spans="15:20" ht="15.75" customHeight="1">
      <c r="O348" s="30"/>
      <c r="Q348" s="30"/>
      <c r="T348" s="30"/>
    </row>
    <row r="349" spans="15:20" ht="15.75" customHeight="1">
      <c r="O349" s="30"/>
      <c r="Q349" s="30"/>
      <c r="T349" s="30"/>
    </row>
    <row r="350" spans="15:20" ht="15.75" customHeight="1">
      <c r="O350" s="30"/>
      <c r="Q350" s="30"/>
      <c r="T350" s="30"/>
    </row>
    <row r="351" spans="15:20" ht="15.75" customHeight="1">
      <c r="O351" s="30"/>
      <c r="Q351" s="30"/>
      <c r="T351" s="30"/>
    </row>
    <row r="352" spans="15:20" ht="15.75" customHeight="1">
      <c r="O352" s="30"/>
      <c r="Q352" s="30"/>
      <c r="T352" s="30"/>
    </row>
    <row r="353" spans="15:20" ht="15.75" customHeight="1">
      <c r="O353" s="30"/>
      <c r="Q353" s="30"/>
      <c r="T353" s="30"/>
    </row>
    <row r="354" spans="15:20" ht="15.75" customHeight="1">
      <c r="O354" s="30"/>
      <c r="Q354" s="30"/>
      <c r="T354" s="30"/>
    </row>
    <row r="355" spans="15:20" ht="15.75" customHeight="1">
      <c r="O355" s="30"/>
      <c r="Q355" s="30"/>
      <c r="T355" s="30"/>
    </row>
    <row r="356" spans="15:20" ht="15.75" customHeight="1">
      <c r="O356" s="30"/>
      <c r="Q356" s="30"/>
      <c r="T356" s="30"/>
    </row>
    <row r="357" spans="15:20" ht="15.75" customHeight="1">
      <c r="O357" s="30"/>
      <c r="Q357" s="30"/>
      <c r="T357" s="30"/>
    </row>
    <row r="358" spans="15:20" ht="15.75" customHeight="1">
      <c r="O358" s="30"/>
      <c r="Q358" s="30"/>
      <c r="T358" s="30"/>
    </row>
    <row r="359" spans="15:20" ht="15.75" customHeight="1">
      <c r="O359" s="30"/>
      <c r="Q359" s="30"/>
      <c r="T359" s="30"/>
    </row>
    <row r="360" spans="15:20" ht="15.75" customHeight="1">
      <c r="O360" s="30"/>
      <c r="Q360" s="30"/>
      <c r="T360" s="30"/>
    </row>
    <row r="361" spans="15:20" ht="15.75" customHeight="1">
      <c r="O361" s="30"/>
      <c r="Q361" s="30"/>
      <c r="T361" s="30"/>
    </row>
    <row r="362" spans="15:20" ht="15.75" customHeight="1">
      <c r="O362" s="30"/>
      <c r="Q362" s="30"/>
      <c r="T362" s="30"/>
    </row>
    <row r="363" spans="15:20" ht="15.75" customHeight="1">
      <c r="O363" s="30"/>
      <c r="Q363" s="30"/>
      <c r="T363" s="30"/>
    </row>
    <row r="364" spans="15:20" ht="15.75" customHeight="1">
      <c r="O364" s="30"/>
      <c r="Q364" s="30"/>
      <c r="T364" s="30"/>
    </row>
    <row r="365" spans="15:20" ht="15.75" customHeight="1">
      <c r="O365" s="30"/>
      <c r="Q365" s="30"/>
      <c r="T365" s="30"/>
    </row>
    <row r="366" spans="15:20" ht="15.75" customHeight="1">
      <c r="O366" s="30"/>
      <c r="Q366" s="30"/>
      <c r="T366" s="30"/>
    </row>
    <row r="367" spans="15:20" ht="15.75" customHeight="1">
      <c r="O367" s="30"/>
      <c r="Q367" s="30"/>
      <c r="T367" s="30"/>
    </row>
    <row r="368" spans="15:20" ht="15.75" customHeight="1">
      <c r="O368" s="30"/>
      <c r="Q368" s="30"/>
      <c r="T368" s="30"/>
    </row>
    <row r="369" spans="15:20" ht="15.75" customHeight="1">
      <c r="O369" s="30"/>
      <c r="Q369" s="30"/>
      <c r="T369" s="30"/>
    </row>
    <row r="370" spans="15:20" ht="15.75" customHeight="1">
      <c r="O370" s="30"/>
      <c r="Q370" s="30"/>
      <c r="T370" s="30"/>
    </row>
    <row r="371" spans="15:20" ht="15.75" customHeight="1">
      <c r="O371" s="30"/>
      <c r="Q371" s="30"/>
      <c r="T371" s="30"/>
    </row>
    <row r="372" spans="15:20" ht="15.75" customHeight="1">
      <c r="O372" s="30"/>
      <c r="Q372" s="30"/>
      <c r="T372" s="30"/>
    </row>
    <row r="373" spans="15:20" ht="15.75" customHeight="1">
      <c r="O373" s="30"/>
      <c r="Q373" s="30"/>
      <c r="T373" s="30"/>
    </row>
    <row r="374" spans="15:20" ht="15.75" customHeight="1">
      <c r="O374" s="30"/>
      <c r="Q374" s="30"/>
      <c r="T374" s="30"/>
    </row>
    <row r="375" spans="15:20" ht="15.75" customHeight="1">
      <c r="O375" s="30"/>
      <c r="Q375" s="30"/>
      <c r="T375" s="30"/>
    </row>
    <row r="376" spans="15:20" ht="15.75" customHeight="1">
      <c r="O376" s="30"/>
      <c r="Q376" s="30"/>
      <c r="T376" s="30"/>
    </row>
    <row r="377" spans="15:20" ht="15.75" customHeight="1">
      <c r="O377" s="30"/>
      <c r="Q377" s="30"/>
      <c r="T377" s="30"/>
    </row>
    <row r="378" spans="15:20" ht="15.75" customHeight="1">
      <c r="O378" s="30"/>
      <c r="Q378" s="30"/>
      <c r="T378" s="30"/>
    </row>
    <row r="379" spans="15:20" ht="15.75" customHeight="1">
      <c r="O379" s="30"/>
      <c r="Q379" s="30"/>
      <c r="T379" s="30"/>
    </row>
    <row r="380" spans="15:20" ht="15.75" customHeight="1">
      <c r="O380" s="30"/>
      <c r="Q380" s="30"/>
      <c r="T380" s="30"/>
    </row>
    <row r="381" spans="15:20" ht="15.75" customHeight="1">
      <c r="O381" s="30"/>
      <c r="Q381" s="30"/>
      <c r="T381" s="30"/>
    </row>
    <row r="382" spans="15:20" ht="15.75" customHeight="1">
      <c r="O382" s="30"/>
      <c r="Q382" s="30"/>
      <c r="T382" s="30"/>
    </row>
    <row r="383" spans="15:20" ht="15.75" customHeight="1">
      <c r="O383" s="30"/>
      <c r="Q383" s="30"/>
      <c r="T383" s="30"/>
    </row>
    <row r="384" spans="15:20" ht="15.75" customHeight="1">
      <c r="O384" s="30"/>
      <c r="Q384" s="30"/>
      <c r="T384" s="30"/>
    </row>
    <row r="385" spans="15:20" ht="15.75" customHeight="1">
      <c r="O385" s="30"/>
      <c r="Q385" s="30"/>
      <c r="T385" s="30"/>
    </row>
    <row r="386" spans="15:20" ht="15.75" customHeight="1">
      <c r="O386" s="30"/>
      <c r="Q386" s="30"/>
      <c r="T386" s="30"/>
    </row>
    <row r="387" spans="15:20" ht="15.75" customHeight="1">
      <c r="O387" s="30"/>
      <c r="Q387" s="30"/>
      <c r="T387" s="30"/>
    </row>
    <row r="388" spans="15:20" ht="15.75" customHeight="1">
      <c r="O388" s="30"/>
      <c r="Q388" s="30"/>
      <c r="T388" s="30"/>
    </row>
    <row r="389" spans="15:20" ht="15.75" customHeight="1">
      <c r="O389" s="30"/>
      <c r="Q389" s="30"/>
      <c r="T389" s="30"/>
    </row>
    <row r="390" spans="15:20" ht="15.75" customHeight="1">
      <c r="O390" s="30"/>
      <c r="Q390" s="30"/>
      <c r="T390" s="30"/>
    </row>
    <row r="391" spans="15:20" ht="15.75" customHeight="1">
      <c r="O391" s="30"/>
      <c r="Q391" s="30"/>
      <c r="T391" s="30"/>
    </row>
    <row r="392" spans="15:20" ht="15.75" customHeight="1">
      <c r="O392" s="30"/>
      <c r="Q392" s="30"/>
      <c r="T392" s="30"/>
    </row>
    <row r="393" spans="15:20" ht="15.75" customHeight="1">
      <c r="O393" s="30"/>
      <c r="Q393" s="30"/>
      <c r="T393" s="30"/>
    </row>
    <row r="394" spans="15:20" ht="15.75" customHeight="1">
      <c r="O394" s="30"/>
      <c r="Q394" s="30"/>
      <c r="T394" s="30"/>
    </row>
    <row r="395" spans="15:20" ht="15.75" customHeight="1">
      <c r="O395" s="30"/>
      <c r="Q395" s="30"/>
      <c r="T395" s="30"/>
    </row>
    <row r="396" spans="15:20" ht="15.75" customHeight="1">
      <c r="O396" s="30"/>
      <c r="Q396" s="30"/>
      <c r="T396" s="30"/>
    </row>
    <row r="397" spans="15:20" ht="15.75" customHeight="1">
      <c r="O397" s="30"/>
      <c r="Q397" s="30"/>
      <c r="T397" s="30"/>
    </row>
    <row r="398" spans="15:20" ht="15.75" customHeight="1">
      <c r="O398" s="30"/>
      <c r="Q398" s="30"/>
      <c r="T398" s="30"/>
    </row>
    <row r="399" spans="15:20" ht="15.75" customHeight="1">
      <c r="O399" s="30"/>
      <c r="Q399" s="30"/>
      <c r="T399" s="30"/>
    </row>
    <row r="400" spans="15:20" ht="15.75" customHeight="1">
      <c r="O400" s="30"/>
      <c r="Q400" s="30"/>
      <c r="T400" s="30"/>
    </row>
    <row r="401" spans="15:20" ht="15.75" customHeight="1">
      <c r="O401" s="30"/>
      <c r="Q401" s="30"/>
      <c r="T401" s="30"/>
    </row>
    <row r="402" spans="15:20" ht="15.75" customHeight="1">
      <c r="O402" s="30"/>
      <c r="Q402" s="30"/>
      <c r="T402" s="30"/>
    </row>
    <row r="403" spans="15:20" ht="15.75" customHeight="1">
      <c r="O403" s="30"/>
      <c r="Q403" s="30"/>
      <c r="T403" s="30"/>
    </row>
    <row r="404" spans="15:20" ht="15.75" customHeight="1">
      <c r="O404" s="30"/>
      <c r="Q404" s="30"/>
      <c r="T404" s="30"/>
    </row>
    <row r="405" spans="15:20" ht="15.75" customHeight="1">
      <c r="O405" s="30"/>
      <c r="Q405" s="30"/>
      <c r="T405" s="30"/>
    </row>
    <row r="406" spans="15:20" ht="15.75" customHeight="1">
      <c r="O406" s="30"/>
      <c r="Q406" s="30"/>
      <c r="T406" s="30"/>
    </row>
    <row r="407" spans="15:20" ht="15.75" customHeight="1">
      <c r="O407" s="30"/>
      <c r="Q407" s="30"/>
      <c r="T407" s="30"/>
    </row>
    <row r="408" spans="15:20" ht="15.75" customHeight="1">
      <c r="O408" s="30"/>
      <c r="Q408" s="30"/>
      <c r="T408" s="30"/>
    </row>
    <row r="409" spans="15:20" ht="15.75" customHeight="1">
      <c r="O409" s="30"/>
      <c r="Q409" s="30"/>
      <c r="T409" s="30"/>
    </row>
    <row r="410" spans="15:20" ht="15.75" customHeight="1">
      <c r="O410" s="30"/>
      <c r="Q410" s="30"/>
      <c r="T410" s="30"/>
    </row>
    <row r="411" spans="15:20" ht="15.75" customHeight="1">
      <c r="O411" s="30"/>
      <c r="Q411" s="30"/>
      <c r="T411" s="30"/>
    </row>
    <row r="412" spans="15:20" ht="15.75" customHeight="1">
      <c r="O412" s="30"/>
      <c r="Q412" s="30"/>
      <c r="T412" s="30"/>
    </row>
    <row r="413" spans="15:20" ht="15.75" customHeight="1">
      <c r="O413" s="30"/>
      <c r="Q413" s="30"/>
      <c r="T413" s="30"/>
    </row>
    <row r="414" spans="15:20" ht="15.75" customHeight="1">
      <c r="O414" s="30"/>
      <c r="Q414" s="30"/>
      <c r="T414" s="30"/>
    </row>
    <row r="415" spans="15:20" ht="15.75" customHeight="1">
      <c r="O415" s="30"/>
      <c r="Q415" s="30"/>
      <c r="T415" s="30"/>
    </row>
    <row r="416" spans="15:20" ht="15.75" customHeight="1">
      <c r="O416" s="30"/>
      <c r="Q416" s="30"/>
      <c r="T416" s="30"/>
    </row>
    <row r="417" spans="15:20" ht="15.75" customHeight="1">
      <c r="O417" s="30"/>
      <c r="Q417" s="30"/>
      <c r="T417" s="30"/>
    </row>
    <row r="418" spans="15:20" ht="15.75" customHeight="1">
      <c r="O418" s="30"/>
      <c r="Q418" s="30"/>
      <c r="T418" s="30"/>
    </row>
    <row r="419" spans="15:20" ht="15.75" customHeight="1">
      <c r="O419" s="30"/>
      <c r="Q419" s="30"/>
      <c r="T419" s="30"/>
    </row>
    <row r="420" spans="15:20" ht="15.75" customHeight="1">
      <c r="O420" s="30"/>
      <c r="Q420" s="30"/>
      <c r="T420" s="30"/>
    </row>
    <row r="421" spans="15:20" ht="15.75" customHeight="1">
      <c r="O421" s="30"/>
      <c r="Q421" s="30"/>
      <c r="T421" s="30"/>
    </row>
    <row r="422" spans="15:20" ht="15.75" customHeight="1">
      <c r="O422" s="30"/>
      <c r="Q422" s="30"/>
      <c r="T422" s="30"/>
    </row>
    <row r="423" spans="15:20" ht="15.75" customHeight="1">
      <c r="O423" s="30"/>
      <c r="Q423" s="30"/>
      <c r="T423" s="30"/>
    </row>
    <row r="424" spans="15:20" ht="15.75" customHeight="1">
      <c r="O424" s="30"/>
      <c r="Q424" s="30"/>
      <c r="T424" s="30"/>
    </row>
    <row r="425" spans="15:20" ht="15.75" customHeight="1">
      <c r="O425" s="30"/>
      <c r="Q425" s="30"/>
      <c r="T425" s="30"/>
    </row>
    <row r="426" spans="15:20" ht="15.75" customHeight="1">
      <c r="O426" s="30"/>
      <c r="Q426" s="30"/>
      <c r="T426" s="30"/>
    </row>
    <row r="427" spans="15:20" ht="15.75" customHeight="1">
      <c r="O427" s="30"/>
      <c r="Q427" s="30"/>
      <c r="T427" s="30"/>
    </row>
    <row r="428" spans="15:20" ht="15.75" customHeight="1">
      <c r="O428" s="30"/>
      <c r="Q428" s="30"/>
      <c r="T428" s="30"/>
    </row>
    <row r="429" spans="15:20" ht="15.75" customHeight="1">
      <c r="O429" s="30"/>
      <c r="Q429" s="30"/>
      <c r="T429" s="30"/>
    </row>
    <row r="430" spans="15:20" ht="15.75" customHeight="1">
      <c r="O430" s="30"/>
      <c r="Q430" s="30"/>
      <c r="T430" s="30"/>
    </row>
    <row r="431" spans="15:20" ht="15.75" customHeight="1">
      <c r="O431" s="30"/>
      <c r="Q431" s="30"/>
      <c r="T431" s="30"/>
    </row>
    <row r="432" spans="15:20" ht="15.75" customHeight="1">
      <c r="O432" s="30"/>
      <c r="Q432" s="30"/>
      <c r="T432" s="30"/>
    </row>
    <row r="433" spans="15:20" ht="15.75" customHeight="1">
      <c r="O433" s="30"/>
      <c r="Q433" s="30"/>
      <c r="T433" s="30"/>
    </row>
    <row r="434" spans="15:20" ht="15.75" customHeight="1">
      <c r="O434" s="30"/>
      <c r="Q434" s="30"/>
      <c r="T434" s="30"/>
    </row>
    <row r="435" spans="15:20" ht="15.75" customHeight="1">
      <c r="O435" s="30"/>
      <c r="Q435" s="30"/>
      <c r="T435" s="30"/>
    </row>
    <row r="436" spans="15:20" ht="15.75" customHeight="1">
      <c r="O436" s="30"/>
      <c r="Q436" s="30"/>
      <c r="T436" s="30"/>
    </row>
    <row r="437" spans="15:20" ht="15.75" customHeight="1">
      <c r="O437" s="30"/>
      <c r="Q437" s="30"/>
      <c r="T437" s="30"/>
    </row>
    <row r="438" spans="15:20" ht="15.75" customHeight="1">
      <c r="O438" s="30"/>
      <c r="Q438" s="30"/>
      <c r="T438" s="30"/>
    </row>
    <row r="439" spans="15:20" ht="15.75" customHeight="1">
      <c r="O439" s="30"/>
      <c r="Q439" s="30"/>
      <c r="T439" s="30"/>
    </row>
    <row r="440" spans="15:20" ht="15.75" customHeight="1">
      <c r="O440" s="30"/>
      <c r="Q440" s="30"/>
      <c r="T440" s="30"/>
    </row>
    <row r="441" spans="15:20" ht="15.75" customHeight="1">
      <c r="O441" s="30"/>
      <c r="Q441" s="30"/>
      <c r="T441" s="30"/>
    </row>
    <row r="442" spans="15:20" ht="15.75" customHeight="1">
      <c r="O442" s="30"/>
      <c r="Q442" s="30"/>
      <c r="T442" s="30"/>
    </row>
    <row r="443" spans="15:20" ht="15.75" customHeight="1">
      <c r="O443" s="30"/>
      <c r="Q443" s="30"/>
      <c r="T443" s="30"/>
    </row>
    <row r="444" spans="15:20" ht="15.75" customHeight="1">
      <c r="O444" s="30"/>
      <c r="Q444" s="30"/>
      <c r="T444" s="30"/>
    </row>
    <row r="445" spans="15:20" ht="15.75" customHeight="1">
      <c r="O445" s="30"/>
      <c r="Q445" s="30"/>
      <c r="T445" s="30"/>
    </row>
    <row r="446" spans="15:20" ht="15.75" customHeight="1">
      <c r="O446" s="30"/>
      <c r="Q446" s="30"/>
      <c r="T446" s="30"/>
    </row>
    <row r="447" spans="15:20" ht="15.75" customHeight="1">
      <c r="O447" s="30"/>
      <c r="Q447" s="30"/>
      <c r="T447" s="30"/>
    </row>
    <row r="448" spans="15:20" ht="15.75" customHeight="1">
      <c r="O448" s="30"/>
      <c r="Q448" s="30"/>
      <c r="T448" s="30"/>
    </row>
    <row r="449" spans="15:20" ht="15.75" customHeight="1">
      <c r="O449" s="30"/>
      <c r="Q449" s="30"/>
      <c r="T449" s="30"/>
    </row>
    <row r="450" spans="15:20" ht="15.75" customHeight="1">
      <c r="O450" s="30"/>
      <c r="Q450" s="30"/>
      <c r="T450" s="30"/>
    </row>
    <row r="451" spans="15:20" ht="15.75" customHeight="1">
      <c r="O451" s="30"/>
      <c r="Q451" s="30"/>
      <c r="T451" s="30"/>
    </row>
    <row r="452" spans="15:20" ht="15.75" customHeight="1">
      <c r="O452" s="30"/>
      <c r="Q452" s="30"/>
      <c r="T452" s="30"/>
    </row>
    <row r="453" spans="15:20" ht="15.75" customHeight="1">
      <c r="O453" s="30"/>
      <c r="Q453" s="30"/>
      <c r="T453" s="30"/>
    </row>
    <row r="454" spans="15:20" ht="15.75" customHeight="1">
      <c r="O454" s="30"/>
      <c r="Q454" s="30"/>
      <c r="T454" s="30"/>
    </row>
    <row r="455" spans="15:20" ht="15.75" customHeight="1">
      <c r="O455" s="30"/>
      <c r="Q455" s="30"/>
      <c r="T455" s="30"/>
    </row>
    <row r="456" spans="15:20" ht="15.75" customHeight="1">
      <c r="O456" s="30"/>
      <c r="Q456" s="30"/>
      <c r="T456" s="30"/>
    </row>
    <row r="457" spans="15:20" ht="15.75" customHeight="1">
      <c r="O457" s="30"/>
      <c r="Q457" s="30"/>
      <c r="T457" s="30"/>
    </row>
    <row r="458" spans="15:20" ht="15.75" customHeight="1">
      <c r="O458" s="30"/>
      <c r="Q458" s="30"/>
      <c r="T458" s="30"/>
    </row>
    <row r="459" spans="15:20" ht="15.75" customHeight="1">
      <c r="O459" s="30"/>
      <c r="Q459" s="30"/>
      <c r="T459" s="30"/>
    </row>
    <row r="460" spans="15:20" ht="15.75" customHeight="1">
      <c r="O460" s="30"/>
      <c r="Q460" s="30"/>
      <c r="T460" s="30"/>
    </row>
    <row r="461" spans="15:20" ht="15.75" customHeight="1">
      <c r="O461" s="30"/>
      <c r="Q461" s="30"/>
      <c r="T461" s="30"/>
    </row>
    <row r="462" spans="15:20" ht="15.75" customHeight="1">
      <c r="O462" s="30"/>
      <c r="Q462" s="30"/>
      <c r="T462" s="30"/>
    </row>
    <row r="463" spans="15:20" ht="15.75" customHeight="1">
      <c r="O463" s="30"/>
      <c r="Q463" s="30"/>
      <c r="T463" s="30"/>
    </row>
    <row r="464" spans="15:20" ht="15.75" customHeight="1">
      <c r="O464" s="30"/>
      <c r="Q464" s="30"/>
      <c r="T464" s="30"/>
    </row>
    <row r="465" spans="15:20" ht="15.75" customHeight="1">
      <c r="O465" s="30"/>
      <c r="Q465" s="30"/>
      <c r="T465" s="30"/>
    </row>
    <row r="466" spans="15:20" ht="15.75" customHeight="1">
      <c r="O466" s="30"/>
      <c r="Q466" s="30"/>
      <c r="T466" s="30"/>
    </row>
    <row r="467" spans="15:20" ht="15.75" customHeight="1">
      <c r="O467" s="30"/>
      <c r="Q467" s="30"/>
      <c r="T467" s="30"/>
    </row>
    <row r="468" spans="15:20" ht="15.75" customHeight="1">
      <c r="O468" s="30"/>
      <c r="Q468" s="30"/>
      <c r="T468" s="30"/>
    </row>
    <row r="469" spans="15:20" ht="15.75" customHeight="1">
      <c r="O469" s="30"/>
      <c r="Q469" s="30"/>
      <c r="T469" s="30"/>
    </row>
    <row r="470" spans="15:20" ht="15.75" customHeight="1">
      <c r="O470" s="30"/>
      <c r="Q470" s="30"/>
      <c r="T470" s="30"/>
    </row>
    <row r="471" spans="15:20" ht="15.75" customHeight="1">
      <c r="O471" s="30"/>
      <c r="Q471" s="30"/>
      <c r="T471" s="30"/>
    </row>
    <row r="472" spans="15:20" ht="15.75" customHeight="1">
      <c r="O472" s="30"/>
      <c r="Q472" s="30"/>
      <c r="T472" s="30"/>
    </row>
    <row r="473" spans="15:20" ht="15.75" customHeight="1">
      <c r="O473" s="30"/>
      <c r="Q473" s="30"/>
      <c r="T473" s="30"/>
    </row>
    <row r="474" spans="15:20" ht="15.75" customHeight="1">
      <c r="O474" s="30"/>
      <c r="Q474" s="30"/>
      <c r="T474" s="30"/>
    </row>
    <row r="475" spans="15:20" ht="15.75" customHeight="1">
      <c r="O475" s="30"/>
      <c r="Q475" s="30"/>
      <c r="T475" s="30"/>
    </row>
    <row r="476" spans="15:20" ht="15.75" customHeight="1">
      <c r="O476" s="30"/>
      <c r="Q476" s="30"/>
      <c r="T476" s="30"/>
    </row>
    <row r="477" spans="15:20" ht="15.75" customHeight="1">
      <c r="O477" s="30"/>
      <c r="Q477" s="30"/>
      <c r="T477" s="30"/>
    </row>
    <row r="478" spans="15:20" ht="15.75" customHeight="1">
      <c r="O478" s="30"/>
      <c r="Q478" s="30"/>
      <c r="T478" s="30"/>
    </row>
    <row r="479" spans="15:20" ht="15.75" customHeight="1">
      <c r="O479" s="30"/>
      <c r="Q479" s="30"/>
      <c r="T479" s="30"/>
    </row>
    <row r="480" spans="15:20" ht="15.75" customHeight="1">
      <c r="O480" s="30"/>
      <c r="Q480" s="30"/>
      <c r="T480" s="30"/>
    </row>
    <row r="481" spans="15:20" ht="15.75" customHeight="1">
      <c r="O481" s="30"/>
      <c r="Q481" s="30"/>
      <c r="T481" s="30"/>
    </row>
    <row r="482" spans="15:20" ht="15.75" customHeight="1">
      <c r="O482" s="30"/>
      <c r="Q482" s="30"/>
      <c r="T482" s="30"/>
    </row>
    <row r="483" spans="15:20" ht="15.75" customHeight="1">
      <c r="O483" s="30"/>
      <c r="Q483" s="30"/>
      <c r="T483" s="30"/>
    </row>
    <row r="484" spans="15:20" ht="15.75" customHeight="1">
      <c r="O484" s="30"/>
      <c r="Q484" s="30"/>
      <c r="T484" s="30"/>
    </row>
    <row r="485" spans="15:20" ht="15.75" customHeight="1">
      <c r="O485" s="30"/>
      <c r="Q485" s="30"/>
      <c r="T485" s="30"/>
    </row>
    <row r="486" spans="15:20" ht="15.75" customHeight="1">
      <c r="O486" s="30"/>
      <c r="Q486" s="30"/>
      <c r="T486" s="30"/>
    </row>
    <row r="487" spans="15:20" ht="15.75" customHeight="1">
      <c r="O487" s="30"/>
      <c r="Q487" s="30"/>
      <c r="T487" s="30"/>
    </row>
    <row r="488" spans="15:20" ht="15.75" customHeight="1">
      <c r="O488" s="30"/>
      <c r="Q488" s="30"/>
      <c r="T488" s="30"/>
    </row>
    <row r="489" spans="15:20" ht="15.75" customHeight="1">
      <c r="O489" s="30"/>
      <c r="Q489" s="30"/>
      <c r="T489" s="30"/>
    </row>
    <row r="490" spans="15:20" ht="15.75" customHeight="1">
      <c r="O490" s="30"/>
      <c r="Q490" s="30"/>
      <c r="T490" s="30"/>
    </row>
    <row r="491" spans="15:20" ht="15.75" customHeight="1">
      <c r="O491" s="30"/>
      <c r="Q491" s="30"/>
      <c r="T491" s="30"/>
    </row>
    <row r="492" spans="15:20" ht="15.75" customHeight="1">
      <c r="O492" s="30"/>
      <c r="Q492" s="30"/>
      <c r="T492" s="30"/>
    </row>
    <row r="493" spans="15:20" ht="15.75" customHeight="1">
      <c r="O493" s="30"/>
      <c r="Q493" s="30"/>
      <c r="T493" s="30"/>
    </row>
    <row r="494" spans="15:20" ht="15.75" customHeight="1">
      <c r="O494" s="30"/>
      <c r="Q494" s="30"/>
      <c r="T494" s="30"/>
    </row>
    <row r="495" spans="15:20" ht="15.75" customHeight="1">
      <c r="O495" s="30"/>
      <c r="Q495" s="30"/>
      <c r="T495" s="30"/>
    </row>
    <row r="496" spans="15:20" ht="15.75" customHeight="1">
      <c r="O496" s="30"/>
      <c r="Q496" s="30"/>
      <c r="T496" s="30"/>
    </row>
    <row r="497" spans="15:20" ht="15.75" customHeight="1">
      <c r="O497" s="30"/>
      <c r="Q497" s="30"/>
      <c r="T497" s="30"/>
    </row>
    <row r="498" spans="15:20" ht="15.75" customHeight="1">
      <c r="O498" s="30"/>
      <c r="Q498" s="30"/>
      <c r="T498" s="30"/>
    </row>
    <row r="499" spans="15:20" ht="15.75" customHeight="1">
      <c r="O499" s="30"/>
      <c r="Q499" s="30"/>
      <c r="T499" s="30"/>
    </row>
    <row r="500" spans="15:20" ht="15.75" customHeight="1">
      <c r="O500" s="30"/>
      <c r="Q500" s="30"/>
      <c r="T500" s="30"/>
    </row>
    <row r="501" spans="15:20" ht="15.75" customHeight="1">
      <c r="O501" s="30"/>
      <c r="Q501" s="30"/>
      <c r="T501" s="30"/>
    </row>
    <row r="502" spans="15:20" ht="15.75" customHeight="1">
      <c r="O502" s="30"/>
      <c r="Q502" s="30"/>
      <c r="T502" s="30"/>
    </row>
    <row r="503" spans="15:20" ht="15.75" customHeight="1">
      <c r="O503" s="30"/>
      <c r="Q503" s="30"/>
      <c r="T503" s="30"/>
    </row>
    <row r="504" spans="15:20" ht="15.75" customHeight="1">
      <c r="O504" s="30"/>
      <c r="Q504" s="30"/>
      <c r="T504" s="30"/>
    </row>
    <row r="505" spans="15:20" ht="15.75" customHeight="1">
      <c r="O505" s="30"/>
      <c r="Q505" s="30"/>
      <c r="T505" s="30"/>
    </row>
    <row r="506" spans="15:20" ht="15.75" customHeight="1">
      <c r="O506" s="30"/>
      <c r="Q506" s="30"/>
      <c r="T506" s="30"/>
    </row>
    <row r="507" spans="15:20" ht="15.75" customHeight="1">
      <c r="O507" s="30"/>
      <c r="Q507" s="30"/>
      <c r="T507" s="30"/>
    </row>
    <row r="508" spans="15:20" ht="15.75" customHeight="1">
      <c r="O508" s="30"/>
      <c r="Q508" s="30"/>
      <c r="T508" s="30"/>
    </row>
    <row r="509" spans="15:20" ht="15.75" customHeight="1">
      <c r="O509" s="30"/>
      <c r="Q509" s="30"/>
      <c r="T509" s="30"/>
    </row>
    <row r="510" spans="15:20" ht="15.75" customHeight="1">
      <c r="O510" s="30"/>
      <c r="Q510" s="30"/>
      <c r="T510" s="30"/>
    </row>
    <row r="511" spans="15:20" ht="15.75" customHeight="1">
      <c r="O511" s="30"/>
      <c r="Q511" s="30"/>
      <c r="T511" s="30"/>
    </row>
    <row r="512" spans="15:20" ht="15.75" customHeight="1">
      <c r="O512" s="30"/>
      <c r="Q512" s="30"/>
      <c r="T512" s="30"/>
    </row>
    <row r="513" spans="15:20" ht="15.75" customHeight="1">
      <c r="O513" s="30"/>
      <c r="Q513" s="30"/>
      <c r="T513" s="30"/>
    </row>
    <row r="514" spans="15:20" ht="15.75" customHeight="1">
      <c r="O514" s="30"/>
      <c r="Q514" s="30"/>
      <c r="T514" s="30"/>
    </row>
    <row r="515" spans="15:20" ht="15.75" customHeight="1">
      <c r="O515" s="30"/>
      <c r="Q515" s="30"/>
      <c r="T515" s="30"/>
    </row>
    <row r="516" spans="15:20" ht="15.75" customHeight="1">
      <c r="O516" s="30"/>
      <c r="Q516" s="30"/>
      <c r="T516" s="30"/>
    </row>
    <row r="517" spans="15:20" ht="15.75" customHeight="1">
      <c r="O517" s="30"/>
      <c r="Q517" s="30"/>
      <c r="T517" s="30"/>
    </row>
    <row r="518" spans="15:20" ht="15.75" customHeight="1">
      <c r="O518" s="30"/>
      <c r="Q518" s="30"/>
      <c r="T518" s="30"/>
    </row>
    <row r="519" spans="15:20" ht="15.75" customHeight="1">
      <c r="O519" s="30"/>
      <c r="Q519" s="30"/>
      <c r="T519" s="30"/>
    </row>
    <row r="520" spans="15:20" ht="15.75" customHeight="1">
      <c r="O520" s="30"/>
      <c r="Q520" s="30"/>
      <c r="T520" s="30"/>
    </row>
    <row r="521" spans="15:20" ht="15.75" customHeight="1">
      <c r="O521" s="30"/>
      <c r="Q521" s="30"/>
      <c r="T521" s="30"/>
    </row>
    <row r="522" spans="15:20" ht="15.75" customHeight="1">
      <c r="O522" s="30"/>
      <c r="Q522" s="30"/>
      <c r="T522" s="30"/>
    </row>
    <row r="523" spans="15:20" ht="15.75" customHeight="1">
      <c r="O523" s="30"/>
      <c r="Q523" s="30"/>
      <c r="T523" s="30"/>
    </row>
    <row r="524" spans="15:20" ht="15.75" customHeight="1">
      <c r="O524" s="30"/>
      <c r="Q524" s="30"/>
      <c r="T524" s="30"/>
    </row>
    <row r="525" spans="15:20" ht="15.75" customHeight="1">
      <c r="O525" s="30"/>
      <c r="Q525" s="30"/>
      <c r="T525" s="30"/>
    </row>
    <row r="526" spans="15:20" ht="15.75" customHeight="1">
      <c r="O526" s="30"/>
      <c r="Q526" s="30"/>
      <c r="T526" s="30"/>
    </row>
    <row r="527" spans="15:20" ht="15.75" customHeight="1">
      <c r="O527" s="30"/>
      <c r="Q527" s="30"/>
      <c r="T527" s="30"/>
    </row>
    <row r="528" spans="15:20" ht="15.75" customHeight="1">
      <c r="O528" s="30"/>
      <c r="Q528" s="30"/>
      <c r="T528" s="30"/>
    </row>
    <row r="529" spans="15:20" ht="15.75" customHeight="1">
      <c r="O529" s="30"/>
      <c r="Q529" s="30"/>
      <c r="T529" s="30"/>
    </row>
    <row r="530" spans="15:20" ht="15.75" customHeight="1">
      <c r="O530" s="30"/>
      <c r="Q530" s="30"/>
      <c r="T530" s="30"/>
    </row>
    <row r="531" spans="15:20" ht="15.75" customHeight="1">
      <c r="O531" s="30"/>
      <c r="Q531" s="30"/>
      <c r="T531" s="30"/>
    </row>
    <row r="532" spans="15:20" ht="15.75" customHeight="1">
      <c r="O532" s="30"/>
      <c r="Q532" s="30"/>
      <c r="T532" s="30"/>
    </row>
    <row r="533" spans="15:20" ht="15.75" customHeight="1">
      <c r="O533" s="30"/>
      <c r="Q533" s="30"/>
      <c r="T533" s="30"/>
    </row>
    <row r="534" spans="15:20" ht="15.75" customHeight="1">
      <c r="O534" s="30"/>
      <c r="Q534" s="30"/>
      <c r="T534" s="30"/>
    </row>
    <row r="535" spans="15:20" ht="15.75" customHeight="1">
      <c r="O535" s="30"/>
      <c r="Q535" s="30"/>
      <c r="T535" s="30"/>
    </row>
    <row r="536" spans="15:20" ht="15.75" customHeight="1">
      <c r="O536" s="30"/>
      <c r="Q536" s="30"/>
      <c r="T536" s="30"/>
    </row>
    <row r="537" spans="15:20" ht="15.75" customHeight="1">
      <c r="O537" s="30"/>
      <c r="Q537" s="30"/>
      <c r="T537" s="30"/>
    </row>
    <row r="538" spans="15:20" ht="15.75" customHeight="1">
      <c r="O538" s="30"/>
      <c r="Q538" s="30"/>
      <c r="T538" s="30"/>
    </row>
    <row r="539" spans="15:20" ht="15.75" customHeight="1">
      <c r="O539" s="30"/>
      <c r="Q539" s="30"/>
      <c r="T539" s="30"/>
    </row>
    <row r="540" spans="15:20" ht="15.75" customHeight="1">
      <c r="O540" s="30"/>
      <c r="Q540" s="30"/>
      <c r="T540" s="30"/>
    </row>
    <row r="541" spans="15:20" ht="15.75" customHeight="1">
      <c r="O541" s="30"/>
      <c r="Q541" s="30"/>
      <c r="T541" s="30"/>
    </row>
    <row r="542" spans="15:20" ht="15.75" customHeight="1">
      <c r="O542" s="30"/>
      <c r="Q542" s="30"/>
      <c r="T542" s="30"/>
    </row>
    <row r="543" spans="15:20" ht="15.75" customHeight="1">
      <c r="O543" s="30"/>
      <c r="Q543" s="30"/>
      <c r="T543" s="30"/>
    </row>
    <row r="544" spans="15:20" ht="15.75" customHeight="1">
      <c r="O544" s="30"/>
      <c r="Q544" s="30"/>
      <c r="T544" s="30"/>
    </row>
    <row r="545" spans="15:20" ht="15.75" customHeight="1">
      <c r="O545" s="30"/>
      <c r="Q545" s="30"/>
      <c r="T545" s="30"/>
    </row>
    <row r="546" spans="15:20" ht="15.75" customHeight="1">
      <c r="O546" s="30"/>
      <c r="Q546" s="30"/>
      <c r="T546" s="30"/>
    </row>
    <row r="547" spans="15:20" ht="15.75" customHeight="1">
      <c r="O547" s="30"/>
      <c r="Q547" s="30"/>
      <c r="T547" s="30"/>
    </row>
    <row r="548" spans="15:20" ht="15.75" customHeight="1">
      <c r="O548" s="30"/>
      <c r="Q548" s="30"/>
      <c r="T548" s="30"/>
    </row>
    <row r="549" spans="15:20" ht="15.75" customHeight="1">
      <c r="O549" s="30"/>
      <c r="Q549" s="30"/>
      <c r="T549" s="30"/>
    </row>
    <row r="550" spans="15:20" ht="15.75" customHeight="1">
      <c r="O550" s="30"/>
      <c r="Q550" s="30"/>
      <c r="T550" s="30"/>
    </row>
    <row r="551" spans="15:20" ht="15.75" customHeight="1">
      <c r="O551" s="30"/>
      <c r="Q551" s="30"/>
      <c r="T551" s="30"/>
    </row>
    <row r="552" spans="15:20" ht="15.75" customHeight="1">
      <c r="O552" s="30"/>
      <c r="Q552" s="30"/>
      <c r="T552" s="30"/>
    </row>
    <row r="553" spans="15:20" ht="15.75" customHeight="1">
      <c r="O553" s="30"/>
      <c r="Q553" s="30"/>
      <c r="T553" s="30"/>
    </row>
    <row r="554" spans="15:20" ht="15.75" customHeight="1">
      <c r="O554" s="30"/>
      <c r="Q554" s="30"/>
      <c r="T554" s="30"/>
    </row>
    <row r="555" spans="15:20" ht="15.75" customHeight="1">
      <c r="O555" s="30"/>
      <c r="Q555" s="30"/>
      <c r="T555" s="30"/>
    </row>
    <row r="556" spans="15:20" ht="15.75" customHeight="1">
      <c r="O556" s="30"/>
      <c r="Q556" s="30"/>
      <c r="T556" s="30"/>
    </row>
    <row r="557" spans="15:20" ht="15.75" customHeight="1">
      <c r="O557" s="30"/>
      <c r="Q557" s="30"/>
      <c r="T557" s="30"/>
    </row>
    <row r="558" spans="15:20" ht="15.75" customHeight="1">
      <c r="O558" s="30"/>
      <c r="Q558" s="30"/>
      <c r="T558" s="30"/>
    </row>
    <row r="559" spans="15:20" ht="15.75" customHeight="1">
      <c r="O559" s="30"/>
      <c r="Q559" s="30"/>
      <c r="T559" s="30"/>
    </row>
    <row r="560" spans="15:20" ht="15.75" customHeight="1">
      <c r="O560" s="30"/>
      <c r="Q560" s="30"/>
      <c r="T560" s="30"/>
    </row>
    <row r="561" spans="15:20" ht="15.75" customHeight="1">
      <c r="O561" s="30"/>
      <c r="Q561" s="30"/>
      <c r="T561" s="30"/>
    </row>
    <row r="562" spans="15:20" ht="15.75" customHeight="1">
      <c r="O562" s="30"/>
      <c r="Q562" s="30"/>
      <c r="T562" s="30"/>
    </row>
    <row r="563" spans="15:20" ht="15.75" customHeight="1">
      <c r="O563" s="30"/>
      <c r="Q563" s="30"/>
      <c r="T563" s="30"/>
    </row>
    <row r="564" spans="15:20" ht="15.75" customHeight="1">
      <c r="O564" s="30"/>
      <c r="Q564" s="30"/>
      <c r="T564" s="30"/>
    </row>
    <row r="565" spans="15:20" ht="15.75" customHeight="1">
      <c r="O565" s="30"/>
      <c r="Q565" s="30"/>
      <c r="T565" s="30"/>
    </row>
    <row r="566" spans="15:20" ht="15.75" customHeight="1">
      <c r="O566" s="30"/>
      <c r="Q566" s="30"/>
      <c r="T566" s="30"/>
    </row>
    <row r="567" spans="15:20" ht="15.75" customHeight="1">
      <c r="O567" s="30"/>
      <c r="Q567" s="30"/>
      <c r="T567" s="30"/>
    </row>
    <row r="568" spans="15:20" ht="15.75" customHeight="1">
      <c r="O568" s="30"/>
      <c r="Q568" s="30"/>
      <c r="T568" s="30"/>
    </row>
    <row r="569" spans="15:20" ht="15.75" customHeight="1">
      <c r="O569" s="30"/>
      <c r="Q569" s="30"/>
      <c r="T569" s="30"/>
    </row>
    <row r="570" spans="15:20" ht="15.75" customHeight="1">
      <c r="O570" s="30"/>
      <c r="Q570" s="30"/>
      <c r="T570" s="30"/>
    </row>
    <row r="571" spans="15:20" ht="15.75" customHeight="1">
      <c r="O571" s="30"/>
      <c r="Q571" s="30"/>
      <c r="T571" s="30"/>
    </row>
    <row r="572" spans="15:20" ht="15.75" customHeight="1">
      <c r="O572" s="30"/>
      <c r="Q572" s="30"/>
      <c r="T572" s="30"/>
    </row>
    <row r="573" spans="15:20" ht="15.75" customHeight="1">
      <c r="O573" s="30"/>
      <c r="Q573" s="30"/>
      <c r="T573" s="30"/>
    </row>
    <row r="574" spans="15:20" ht="15.75" customHeight="1">
      <c r="O574" s="30"/>
      <c r="Q574" s="30"/>
      <c r="T574" s="30"/>
    </row>
    <row r="575" spans="15:20" ht="15.75" customHeight="1">
      <c r="O575" s="30"/>
      <c r="Q575" s="30"/>
      <c r="T575" s="30"/>
    </row>
    <row r="576" spans="15:20" ht="15.75" customHeight="1">
      <c r="O576" s="30"/>
      <c r="Q576" s="30"/>
      <c r="T576" s="30"/>
    </row>
    <row r="577" spans="15:20" ht="15.75" customHeight="1">
      <c r="O577" s="30"/>
      <c r="Q577" s="30"/>
      <c r="T577" s="30"/>
    </row>
    <row r="578" spans="15:20" ht="15.75" customHeight="1">
      <c r="O578" s="30"/>
      <c r="Q578" s="30"/>
      <c r="T578" s="30"/>
    </row>
    <row r="579" spans="15:20" ht="15.75" customHeight="1">
      <c r="O579" s="30"/>
      <c r="Q579" s="30"/>
      <c r="T579" s="30"/>
    </row>
    <row r="580" spans="15:20" ht="15.75" customHeight="1">
      <c r="O580" s="30"/>
      <c r="Q580" s="30"/>
      <c r="T580" s="30"/>
    </row>
    <row r="581" spans="15:20" ht="15.75" customHeight="1">
      <c r="O581" s="30"/>
      <c r="Q581" s="30"/>
      <c r="T581" s="30"/>
    </row>
    <row r="582" spans="15:20" ht="15.75" customHeight="1">
      <c r="O582" s="30"/>
      <c r="Q582" s="30"/>
      <c r="T582" s="30"/>
    </row>
    <row r="583" spans="15:20" ht="15.75" customHeight="1">
      <c r="O583" s="30"/>
      <c r="Q583" s="30"/>
      <c r="T583" s="30"/>
    </row>
    <row r="584" spans="15:20" ht="15.75" customHeight="1">
      <c r="O584" s="30"/>
      <c r="Q584" s="30"/>
      <c r="T584" s="30"/>
    </row>
    <row r="585" spans="15:20" ht="15.75" customHeight="1">
      <c r="O585" s="30"/>
      <c r="Q585" s="30"/>
      <c r="T585" s="30"/>
    </row>
    <row r="586" spans="15:20" ht="15.75" customHeight="1">
      <c r="O586" s="30"/>
      <c r="Q586" s="30"/>
      <c r="T586" s="30"/>
    </row>
    <row r="587" spans="15:20" ht="15.75" customHeight="1">
      <c r="O587" s="30"/>
      <c r="Q587" s="30"/>
      <c r="T587" s="30"/>
    </row>
    <row r="588" spans="15:20" ht="15.75" customHeight="1">
      <c r="O588" s="30"/>
      <c r="Q588" s="30"/>
      <c r="T588" s="30"/>
    </row>
    <row r="589" spans="15:20" ht="15.75" customHeight="1">
      <c r="O589" s="30"/>
      <c r="Q589" s="30"/>
      <c r="T589" s="30"/>
    </row>
    <row r="590" spans="15:20" ht="15.75" customHeight="1">
      <c r="O590" s="30"/>
      <c r="Q590" s="30"/>
      <c r="T590" s="30"/>
    </row>
    <row r="591" spans="15:20" ht="15.75" customHeight="1">
      <c r="O591" s="30"/>
      <c r="Q591" s="30"/>
      <c r="T591" s="30"/>
    </row>
    <row r="592" spans="15:20" ht="15.75" customHeight="1">
      <c r="O592" s="30"/>
      <c r="Q592" s="30"/>
      <c r="T592" s="30"/>
    </row>
    <row r="593" spans="15:20" ht="15.75" customHeight="1">
      <c r="O593" s="30"/>
      <c r="Q593" s="30"/>
      <c r="T593" s="30"/>
    </row>
    <row r="594" spans="15:20" ht="15.75" customHeight="1">
      <c r="O594" s="30"/>
      <c r="Q594" s="30"/>
      <c r="T594" s="30"/>
    </row>
    <row r="595" spans="15:20" ht="15.75" customHeight="1">
      <c r="O595" s="30"/>
      <c r="Q595" s="30"/>
      <c r="T595" s="30"/>
    </row>
    <row r="596" spans="15:20" ht="15.75" customHeight="1">
      <c r="O596" s="30"/>
      <c r="Q596" s="30"/>
      <c r="T596" s="30"/>
    </row>
    <row r="597" spans="15:20" ht="15.75" customHeight="1">
      <c r="O597" s="30"/>
      <c r="Q597" s="30"/>
      <c r="T597" s="30"/>
    </row>
    <row r="598" spans="15:20" ht="15.75" customHeight="1">
      <c r="O598" s="30"/>
      <c r="Q598" s="30"/>
      <c r="T598" s="30"/>
    </row>
    <row r="599" spans="15:20" ht="15.75" customHeight="1">
      <c r="O599" s="30"/>
      <c r="Q599" s="30"/>
      <c r="T599" s="30"/>
    </row>
    <row r="600" spans="15:20" ht="15.75" customHeight="1">
      <c r="O600" s="30"/>
      <c r="Q600" s="30"/>
      <c r="T600" s="30"/>
    </row>
    <row r="601" spans="15:20" ht="15.75" customHeight="1">
      <c r="O601" s="30"/>
      <c r="Q601" s="30"/>
      <c r="T601" s="30"/>
    </row>
    <row r="602" spans="15:20" ht="15.75" customHeight="1">
      <c r="O602" s="30"/>
      <c r="Q602" s="30"/>
      <c r="T602" s="30"/>
    </row>
    <row r="603" spans="15:20" ht="15.75" customHeight="1">
      <c r="O603" s="30"/>
      <c r="Q603" s="30"/>
      <c r="T603" s="30"/>
    </row>
    <row r="604" spans="15:20" ht="15.75" customHeight="1">
      <c r="O604" s="30"/>
      <c r="Q604" s="30"/>
      <c r="T604" s="30"/>
    </row>
    <row r="605" spans="15:20" ht="15.75" customHeight="1">
      <c r="O605" s="30"/>
      <c r="Q605" s="30"/>
      <c r="T605" s="30"/>
    </row>
    <row r="606" spans="15:20" ht="15.75" customHeight="1">
      <c r="O606" s="30"/>
      <c r="Q606" s="30"/>
      <c r="T606" s="30"/>
    </row>
    <row r="607" spans="15:20" ht="15.75" customHeight="1">
      <c r="O607" s="30"/>
      <c r="Q607" s="30"/>
      <c r="T607" s="30"/>
    </row>
    <row r="608" spans="15:20" ht="15.75" customHeight="1">
      <c r="O608" s="30"/>
      <c r="Q608" s="30"/>
      <c r="T608" s="30"/>
    </row>
    <row r="609" spans="15:20" ht="15.75" customHeight="1">
      <c r="O609" s="30"/>
      <c r="Q609" s="30"/>
      <c r="T609" s="30"/>
    </row>
    <row r="610" spans="15:20" ht="15.75" customHeight="1">
      <c r="O610" s="30"/>
      <c r="Q610" s="30"/>
      <c r="T610" s="30"/>
    </row>
    <row r="611" spans="15:20" ht="15.75" customHeight="1">
      <c r="O611" s="30"/>
      <c r="Q611" s="30"/>
      <c r="T611" s="30"/>
    </row>
    <row r="612" spans="15:20" ht="15.75" customHeight="1">
      <c r="O612" s="30"/>
      <c r="Q612" s="30"/>
      <c r="T612" s="30"/>
    </row>
    <row r="613" spans="15:20" ht="15.75" customHeight="1">
      <c r="O613" s="30"/>
      <c r="Q613" s="30"/>
      <c r="T613" s="30"/>
    </row>
    <row r="614" spans="15:20" ht="15.75" customHeight="1">
      <c r="O614" s="30"/>
      <c r="Q614" s="30"/>
      <c r="T614" s="30"/>
    </row>
    <row r="615" spans="15:20" ht="15.75" customHeight="1">
      <c r="O615" s="30"/>
      <c r="Q615" s="30"/>
      <c r="T615" s="30"/>
    </row>
    <row r="616" spans="15:20" ht="15.75" customHeight="1">
      <c r="O616" s="30"/>
      <c r="Q616" s="30"/>
      <c r="T616" s="30"/>
    </row>
    <row r="617" spans="15:20" ht="15.75" customHeight="1">
      <c r="O617" s="30"/>
      <c r="Q617" s="30"/>
      <c r="T617" s="30"/>
    </row>
    <row r="618" spans="15:20" ht="15.75" customHeight="1">
      <c r="O618" s="30"/>
      <c r="Q618" s="30"/>
      <c r="T618" s="30"/>
    </row>
    <row r="619" spans="15:20" ht="15.75" customHeight="1">
      <c r="O619" s="30"/>
      <c r="Q619" s="30"/>
      <c r="T619" s="30"/>
    </row>
    <row r="620" spans="15:20" ht="15.75" customHeight="1">
      <c r="O620" s="30"/>
      <c r="Q620" s="30"/>
      <c r="T620" s="30"/>
    </row>
    <row r="621" spans="15:20" ht="15.75" customHeight="1">
      <c r="O621" s="30"/>
      <c r="Q621" s="30"/>
      <c r="T621" s="30"/>
    </row>
    <row r="622" spans="15:20" ht="15.75" customHeight="1">
      <c r="O622" s="30"/>
      <c r="Q622" s="30"/>
      <c r="T622" s="30"/>
    </row>
    <row r="623" spans="15:20" ht="15.75" customHeight="1">
      <c r="O623" s="30"/>
      <c r="Q623" s="30"/>
      <c r="T623" s="30"/>
    </row>
    <row r="624" spans="15:20" ht="15.75" customHeight="1">
      <c r="O624" s="30"/>
      <c r="Q624" s="30"/>
      <c r="T624" s="30"/>
    </row>
    <row r="625" spans="15:20" ht="15.75" customHeight="1">
      <c r="O625" s="30"/>
      <c r="Q625" s="30"/>
      <c r="T625" s="30"/>
    </row>
    <row r="626" spans="15:20" ht="15.75" customHeight="1">
      <c r="O626" s="30"/>
      <c r="Q626" s="30"/>
      <c r="T626" s="30"/>
    </row>
    <row r="627" spans="15:20" ht="15.75" customHeight="1">
      <c r="O627" s="30"/>
      <c r="Q627" s="30"/>
      <c r="T627" s="30"/>
    </row>
    <row r="628" spans="15:20" ht="15.75" customHeight="1">
      <c r="O628" s="30"/>
      <c r="Q628" s="30"/>
      <c r="T628" s="30"/>
    </row>
    <row r="629" spans="15:20" ht="15.75" customHeight="1">
      <c r="O629" s="30"/>
      <c r="Q629" s="30"/>
      <c r="T629" s="30"/>
    </row>
    <row r="630" spans="15:20" ht="15.75" customHeight="1">
      <c r="O630" s="30"/>
      <c r="Q630" s="30"/>
      <c r="T630" s="30"/>
    </row>
    <row r="631" spans="15:20" ht="15.75" customHeight="1">
      <c r="O631" s="30"/>
      <c r="Q631" s="30"/>
      <c r="T631" s="30"/>
    </row>
    <row r="632" spans="15:20" ht="15.75" customHeight="1">
      <c r="O632" s="30"/>
      <c r="Q632" s="30"/>
      <c r="T632" s="30"/>
    </row>
    <row r="633" spans="15:20" ht="15.75" customHeight="1">
      <c r="O633" s="30"/>
      <c r="Q633" s="30"/>
      <c r="T633" s="30"/>
    </row>
    <row r="634" spans="15:20" ht="15.75" customHeight="1">
      <c r="O634" s="30"/>
      <c r="Q634" s="30"/>
      <c r="T634" s="30"/>
    </row>
    <row r="635" spans="15:20" ht="15.75" customHeight="1">
      <c r="O635" s="30"/>
      <c r="Q635" s="30"/>
      <c r="T635" s="30"/>
    </row>
    <row r="636" spans="15:20" ht="15.75" customHeight="1">
      <c r="O636" s="30"/>
      <c r="Q636" s="30"/>
      <c r="T636" s="30"/>
    </row>
    <row r="637" spans="15:20" ht="15.75" customHeight="1">
      <c r="O637" s="30"/>
      <c r="Q637" s="30"/>
      <c r="T637" s="30"/>
    </row>
    <row r="638" spans="15:20" ht="15.75" customHeight="1">
      <c r="O638" s="30"/>
      <c r="Q638" s="30"/>
      <c r="T638" s="30"/>
    </row>
    <row r="639" spans="15:20" ht="15.75" customHeight="1">
      <c r="O639" s="30"/>
      <c r="Q639" s="30"/>
      <c r="T639" s="30"/>
    </row>
    <row r="640" spans="15:20" ht="15.75" customHeight="1">
      <c r="O640" s="30"/>
      <c r="Q640" s="30"/>
      <c r="T640" s="30"/>
    </row>
    <row r="641" spans="15:20" ht="15.75" customHeight="1">
      <c r="O641" s="30"/>
      <c r="Q641" s="30"/>
      <c r="T641" s="30"/>
    </row>
    <row r="642" spans="15:20" ht="15.75" customHeight="1">
      <c r="O642" s="30"/>
      <c r="Q642" s="30"/>
      <c r="T642" s="30"/>
    </row>
    <row r="643" spans="15:20" ht="15.75" customHeight="1">
      <c r="O643" s="30"/>
      <c r="Q643" s="30"/>
      <c r="T643" s="30"/>
    </row>
    <row r="644" spans="15:20" ht="15.75" customHeight="1">
      <c r="O644" s="30"/>
      <c r="Q644" s="30"/>
      <c r="T644" s="30"/>
    </row>
    <row r="645" spans="15:20" ht="15.75" customHeight="1">
      <c r="O645" s="30"/>
      <c r="Q645" s="30"/>
      <c r="T645" s="30"/>
    </row>
    <row r="646" spans="15:20" ht="15.75" customHeight="1">
      <c r="O646" s="30"/>
      <c r="Q646" s="30"/>
      <c r="T646" s="30"/>
    </row>
    <row r="647" spans="15:20" ht="15.75" customHeight="1">
      <c r="O647" s="30"/>
      <c r="Q647" s="30"/>
      <c r="T647" s="30"/>
    </row>
    <row r="648" spans="15:20" ht="15.75" customHeight="1">
      <c r="O648" s="30"/>
      <c r="Q648" s="30"/>
      <c r="T648" s="30"/>
    </row>
    <row r="649" spans="15:20" ht="15.75" customHeight="1">
      <c r="O649" s="30"/>
      <c r="Q649" s="30"/>
      <c r="T649" s="30"/>
    </row>
    <row r="650" spans="15:20" ht="15.75" customHeight="1">
      <c r="O650" s="30"/>
      <c r="Q650" s="30"/>
      <c r="T650" s="30"/>
    </row>
    <row r="651" spans="15:20" ht="15.75" customHeight="1">
      <c r="O651" s="30"/>
      <c r="Q651" s="30"/>
      <c r="T651" s="30"/>
    </row>
    <row r="652" spans="15:20" ht="15.75" customHeight="1">
      <c r="O652" s="30"/>
      <c r="Q652" s="30"/>
      <c r="T652" s="30"/>
    </row>
    <row r="653" spans="15:20" ht="15.75" customHeight="1">
      <c r="O653" s="30"/>
      <c r="Q653" s="30"/>
      <c r="T653" s="30"/>
    </row>
    <row r="654" spans="15:20" ht="15.75" customHeight="1">
      <c r="O654" s="30"/>
      <c r="Q654" s="30"/>
      <c r="T654" s="30"/>
    </row>
    <row r="655" spans="15:20" ht="15.75" customHeight="1">
      <c r="O655" s="30"/>
      <c r="Q655" s="30"/>
      <c r="T655" s="30"/>
    </row>
    <row r="656" spans="15:20" ht="15.75" customHeight="1">
      <c r="O656" s="30"/>
      <c r="Q656" s="30"/>
      <c r="T656" s="30"/>
    </row>
    <row r="657" spans="15:20" ht="15.75" customHeight="1">
      <c r="O657" s="30"/>
      <c r="Q657" s="30"/>
      <c r="T657" s="30"/>
    </row>
    <row r="658" spans="15:20" ht="15.75" customHeight="1">
      <c r="O658" s="30"/>
      <c r="Q658" s="30"/>
      <c r="T658" s="30"/>
    </row>
    <row r="659" spans="15:20" ht="15.75" customHeight="1">
      <c r="O659" s="30"/>
      <c r="Q659" s="30"/>
      <c r="T659" s="30"/>
    </row>
    <row r="660" spans="15:20" ht="15.75" customHeight="1">
      <c r="O660" s="30"/>
      <c r="Q660" s="30"/>
      <c r="T660" s="30"/>
    </row>
    <row r="661" spans="15:20" ht="15.75" customHeight="1">
      <c r="O661" s="30"/>
      <c r="Q661" s="30"/>
      <c r="T661" s="30"/>
    </row>
    <row r="662" spans="15:20" ht="15.75" customHeight="1">
      <c r="O662" s="30"/>
      <c r="Q662" s="30"/>
      <c r="T662" s="30"/>
    </row>
    <row r="663" spans="15:20" ht="15.75" customHeight="1">
      <c r="O663" s="30"/>
      <c r="Q663" s="30"/>
      <c r="T663" s="30"/>
    </row>
    <row r="664" spans="15:20" ht="15.75" customHeight="1">
      <c r="O664" s="30"/>
      <c r="Q664" s="30"/>
      <c r="T664" s="30"/>
    </row>
    <row r="665" spans="15:20" ht="15.75" customHeight="1">
      <c r="O665" s="30"/>
      <c r="Q665" s="30"/>
      <c r="T665" s="30"/>
    </row>
    <row r="666" spans="15:20" ht="15.75" customHeight="1">
      <c r="O666" s="30"/>
      <c r="Q666" s="30"/>
      <c r="T666" s="30"/>
    </row>
    <row r="667" spans="15:20" ht="15.75" customHeight="1">
      <c r="O667" s="30"/>
      <c r="Q667" s="30"/>
      <c r="T667" s="30"/>
    </row>
    <row r="668" spans="15:20" ht="15.75" customHeight="1">
      <c r="O668" s="30"/>
      <c r="Q668" s="30"/>
      <c r="T668" s="30"/>
    </row>
    <row r="669" spans="15:20" ht="15.75" customHeight="1">
      <c r="O669" s="30"/>
      <c r="Q669" s="30"/>
      <c r="T669" s="30"/>
    </row>
    <row r="670" spans="15:20" ht="15.75" customHeight="1">
      <c r="O670" s="30"/>
      <c r="Q670" s="30"/>
      <c r="T670" s="30"/>
    </row>
    <row r="671" spans="15:20" ht="15.75" customHeight="1">
      <c r="O671" s="30"/>
      <c r="Q671" s="30"/>
      <c r="T671" s="30"/>
    </row>
    <row r="672" spans="15:20" ht="15.75" customHeight="1">
      <c r="O672" s="30"/>
      <c r="Q672" s="30"/>
      <c r="T672" s="30"/>
    </row>
    <row r="673" spans="15:20" ht="15.75" customHeight="1">
      <c r="O673" s="30"/>
      <c r="Q673" s="30"/>
      <c r="T673" s="30"/>
    </row>
    <row r="674" spans="15:20" ht="15.75" customHeight="1">
      <c r="O674" s="30"/>
      <c r="Q674" s="30"/>
      <c r="T674" s="30"/>
    </row>
    <row r="675" spans="15:20" ht="15.75" customHeight="1">
      <c r="O675" s="30"/>
      <c r="Q675" s="30"/>
      <c r="T675" s="30"/>
    </row>
    <row r="676" spans="15:20" ht="15.75" customHeight="1">
      <c r="O676" s="30"/>
      <c r="Q676" s="30"/>
      <c r="T676" s="30"/>
    </row>
    <row r="677" spans="15:20" ht="15.75" customHeight="1">
      <c r="O677" s="30"/>
      <c r="Q677" s="30"/>
      <c r="T677" s="30"/>
    </row>
    <row r="678" spans="15:20" ht="15.75" customHeight="1">
      <c r="O678" s="30"/>
      <c r="Q678" s="30"/>
      <c r="T678" s="30"/>
    </row>
    <row r="679" spans="15:20" ht="15.75" customHeight="1">
      <c r="O679" s="30"/>
      <c r="Q679" s="30"/>
      <c r="T679" s="30"/>
    </row>
    <row r="680" spans="15:20" ht="15.75" customHeight="1">
      <c r="O680" s="30"/>
      <c r="Q680" s="30"/>
      <c r="T680" s="30"/>
    </row>
    <row r="681" spans="15:20" ht="15.75" customHeight="1">
      <c r="O681" s="30"/>
      <c r="Q681" s="30"/>
      <c r="T681" s="30"/>
    </row>
    <row r="682" spans="15:20" ht="15.75" customHeight="1">
      <c r="O682" s="30"/>
      <c r="Q682" s="30"/>
      <c r="T682" s="30"/>
    </row>
    <row r="683" spans="15:20" ht="15.75" customHeight="1">
      <c r="O683" s="30"/>
      <c r="Q683" s="30"/>
      <c r="T683" s="30"/>
    </row>
    <row r="684" spans="15:20" ht="15.75" customHeight="1">
      <c r="O684" s="30"/>
      <c r="Q684" s="30"/>
      <c r="T684" s="30"/>
    </row>
    <row r="685" spans="15:20" ht="15.75" customHeight="1">
      <c r="O685" s="30"/>
      <c r="Q685" s="30"/>
      <c r="T685" s="30"/>
    </row>
    <row r="686" spans="15:20" ht="15.75" customHeight="1">
      <c r="O686" s="30"/>
      <c r="Q686" s="30"/>
      <c r="T686" s="30"/>
    </row>
    <row r="687" spans="15:20" ht="15.75" customHeight="1">
      <c r="O687" s="30"/>
      <c r="Q687" s="30"/>
      <c r="T687" s="30"/>
    </row>
    <row r="688" spans="15:20" ht="15.75" customHeight="1">
      <c r="O688" s="30"/>
      <c r="Q688" s="30"/>
      <c r="T688" s="30"/>
    </row>
    <row r="689" spans="15:20" ht="15.75" customHeight="1">
      <c r="O689" s="30"/>
      <c r="Q689" s="30"/>
      <c r="T689" s="30"/>
    </row>
    <row r="690" spans="15:20" ht="15.75" customHeight="1">
      <c r="O690" s="30"/>
      <c r="Q690" s="30"/>
      <c r="T690" s="30"/>
    </row>
    <row r="691" spans="15:20" ht="15.75" customHeight="1">
      <c r="O691" s="30"/>
      <c r="Q691" s="30"/>
      <c r="T691" s="30"/>
    </row>
    <row r="692" spans="15:20" ht="15.75" customHeight="1">
      <c r="O692" s="30"/>
      <c r="Q692" s="30"/>
      <c r="T692" s="30"/>
    </row>
    <row r="693" spans="15:20" ht="15.75" customHeight="1">
      <c r="O693" s="30"/>
      <c r="Q693" s="30"/>
      <c r="T693" s="30"/>
    </row>
    <row r="694" spans="15:20" ht="15.75" customHeight="1">
      <c r="O694" s="30"/>
      <c r="Q694" s="30"/>
      <c r="T694" s="30"/>
    </row>
    <row r="695" spans="15:20" ht="15.75" customHeight="1">
      <c r="O695" s="30"/>
      <c r="Q695" s="30"/>
      <c r="T695" s="30"/>
    </row>
    <row r="696" spans="15:20" ht="15.75" customHeight="1">
      <c r="O696" s="30"/>
      <c r="Q696" s="30"/>
      <c r="T696" s="30"/>
    </row>
    <row r="697" spans="15:20" ht="15.75" customHeight="1">
      <c r="O697" s="30"/>
      <c r="Q697" s="30"/>
      <c r="T697" s="30"/>
    </row>
    <row r="698" spans="15:20" ht="15.75" customHeight="1">
      <c r="O698" s="30"/>
      <c r="Q698" s="30"/>
      <c r="T698" s="30"/>
    </row>
    <row r="699" spans="15:20" ht="15.75" customHeight="1">
      <c r="O699" s="30"/>
      <c r="Q699" s="30"/>
      <c r="T699" s="30"/>
    </row>
    <row r="700" spans="15:20" ht="15.75" customHeight="1">
      <c r="O700" s="30"/>
      <c r="Q700" s="30"/>
      <c r="T700" s="30"/>
    </row>
    <row r="701" spans="15:20" ht="15.75" customHeight="1">
      <c r="O701" s="30"/>
      <c r="Q701" s="30"/>
      <c r="T701" s="30"/>
    </row>
    <row r="702" spans="15:20" ht="15.75" customHeight="1">
      <c r="O702" s="30"/>
      <c r="Q702" s="30"/>
      <c r="T702" s="30"/>
    </row>
    <row r="703" spans="15:20" ht="15.75" customHeight="1">
      <c r="O703" s="30"/>
      <c r="Q703" s="30"/>
      <c r="T703" s="30"/>
    </row>
    <row r="704" spans="15:20" ht="15.75" customHeight="1">
      <c r="O704" s="30"/>
      <c r="Q704" s="30"/>
      <c r="T704" s="30"/>
    </row>
    <row r="705" spans="15:20" ht="15.75" customHeight="1">
      <c r="O705" s="30"/>
      <c r="Q705" s="30"/>
      <c r="T705" s="30"/>
    </row>
    <row r="706" spans="15:20" ht="15.75" customHeight="1">
      <c r="O706" s="30"/>
      <c r="Q706" s="30"/>
      <c r="T706" s="30"/>
    </row>
    <row r="707" spans="15:20" ht="15.75" customHeight="1">
      <c r="O707" s="30"/>
      <c r="Q707" s="30"/>
      <c r="T707" s="30"/>
    </row>
    <row r="708" spans="15:20" ht="15.75" customHeight="1">
      <c r="O708" s="30"/>
      <c r="Q708" s="30"/>
      <c r="T708" s="30"/>
    </row>
    <row r="709" spans="15:20" ht="15.75" customHeight="1">
      <c r="O709" s="30"/>
      <c r="Q709" s="30"/>
      <c r="T709" s="30"/>
    </row>
    <row r="710" spans="15:20" ht="15.75" customHeight="1">
      <c r="O710" s="30"/>
      <c r="Q710" s="30"/>
      <c r="T710" s="30"/>
    </row>
    <row r="711" spans="15:20" ht="15.75" customHeight="1">
      <c r="O711" s="30"/>
      <c r="Q711" s="30"/>
      <c r="T711" s="30"/>
    </row>
    <row r="712" spans="15:20" ht="15.75" customHeight="1">
      <c r="O712" s="30"/>
      <c r="Q712" s="30"/>
      <c r="T712" s="30"/>
    </row>
    <row r="713" spans="15:20" ht="15.75" customHeight="1">
      <c r="O713" s="30"/>
      <c r="Q713" s="30"/>
      <c r="T713" s="30"/>
    </row>
    <row r="714" spans="15:20" ht="15.75" customHeight="1">
      <c r="O714" s="30"/>
      <c r="Q714" s="30"/>
      <c r="T714" s="30"/>
    </row>
    <row r="715" spans="15:20" ht="15.75" customHeight="1">
      <c r="O715" s="30"/>
      <c r="Q715" s="30"/>
      <c r="T715" s="30"/>
    </row>
    <row r="716" spans="15:20" ht="15.75" customHeight="1">
      <c r="O716" s="30"/>
      <c r="Q716" s="30"/>
      <c r="T716" s="30"/>
    </row>
    <row r="717" spans="15:20" ht="15.75" customHeight="1">
      <c r="O717" s="30"/>
      <c r="Q717" s="30"/>
      <c r="T717" s="30"/>
    </row>
    <row r="718" spans="15:20" ht="15.75" customHeight="1">
      <c r="O718" s="30"/>
      <c r="Q718" s="30"/>
      <c r="T718" s="30"/>
    </row>
    <row r="719" spans="15:20" ht="15.75" customHeight="1">
      <c r="O719" s="30"/>
      <c r="Q719" s="30"/>
      <c r="T719" s="30"/>
    </row>
    <row r="720" spans="15:20" ht="15.75" customHeight="1">
      <c r="O720" s="30"/>
      <c r="Q720" s="30"/>
      <c r="T720" s="30"/>
    </row>
    <row r="721" spans="15:20" ht="15.75" customHeight="1">
      <c r="O721" s="30"/>
      <c r="Q721" s="30"/>
      <c r="T721" s="30"/>
    </row>
    <row r="722" spans="15:20" ht="15.75" customHeight="1">
      <c r="O722" s="30"/>
      <c r="Q722" s="30"/>
      <c r="T722" s="30"/>
    </row>
    <row r="723" spans="15:20" ht="15.75" customHeight="1">
      <c r="O723" s="30"/>
      <c r="Q723" s="30"/>
      <c r="T723" s="30"/>
    </row>
    <row r="724" spans="15:20" ht="15.75" customHeight="1">
      <c r="O724" s="30"/>
      <c r="Q724" s="30"/>
      <c r="T724" s="30"/>
    </row>
    <row r="725" spans="15:20" ht="15.75" customHeight="1">
      <c r="O725" s="30"/>
      <c r="Q725" s="30"/>
      <c r="T725" s="30"/>
    </row>
    <row r="726" spans="15:20" ht="15.75" customHeight="1">
      <c r="O726" s="30"/>
      <c r="Q726" s="30"/>
      <c r="T726" s="30"/>
    </row>
    <row r="727" spans="15:20" ht="15.75" customHeight="1">
      <c r="O727" s="30"/>
      <c r="Q727" s="30"/>
      <c r="T727" s="30"/>
    </row>
    <row r="728" spans="15:20" ht="15.75" customHeight="1">
      <c r="O728" s="30"/>
      <c r="Q728" s="30"/>
      <c r="T728" s="30"/>
    </row>
    <row r="729" spans="15:20" ht="15.75" customHeight="1">
      <c r="O729" s="30"/>
      <c r="Q729" s="30"/>
      <c r="T729" s="30"/>
    </row>
    <row r="730" spans="15:20" ht="15.75" customHeight="1">
      <c r="O730" s="30"/>
      <c r="Q730" s="30"/>
      <c r="T730" s="30"/>
    </row>
    <row r="731" spans="15:20" ht="15.75" customHeight="1">
      <c r="O731" s="30"/>
      <c r="Q731" s="30"/>
      <c r="T731" s="30"/>
    </row>
    <row r="732" spans="15:20" ht="15.75" customHeight="1">
      <c r="O732" s="30"/>
      <c r="Q732" s="30"/>
      <c r="T732" s="30"/>
    </row>
    <row r="733" spans="15:20" ht="15.75" customHeight="1">
      <c r="O733" s="30"/>
      <c r="Q733" s="30"/>
      <c r="T733" s="30"/>
    </row>
    <row r="734" spans="15:20" ht="15.75" customHeight="1">
      <c r="O734" s="30"/>
      <c r="Q734" s="30"/>
      <c r="T734" s="30"/>
    </row>
    <row r="735" spans="15:20" ht="15.75" customHeight="1">
      <c r="O735" s="30"/>
      <c r="Q735" s="30"/>
      <c r="T735" s="30"/>
    </row>
    <row r="736" spans="15:20" ht="15.75" customHeight="1">
      <c r="O736" s="30"/>
      <c r="Q736" s="30"/>
      <c r="T736" s="30"/>
    </row>
    <row r="737" spans="15:20" ht="15.75" customHeight="1">
      <c r="O737" s="30"/>
      <c r="Q737" s="30"/>
      <c r="T737" s="30"/>
    </row>
    <row r="738" spans="15:20" ht="15.75" customHeight="1">
      <c r="O738" s="30"/>
      <c r="Q738" s="30"/>
      <c r="T738" s="30"/>
    </row>
    <row r="739" spans="15:20" ht="15.75" customHeight="1">
      <c r="O739" s="30"/>
      <c r="Q739" s="30"/>
      <c r="T739" s="30"/>
    </row>
    <row r="740" spans="15:20" ht="15.75" customHeight="1">
      <c r="O740" s="30"/>
      <c r="Q740" s="30"/>
      <c r="T740" s="30"/>
    </row>
    <row r="741" spans="15:20" ht="15.75" customHeight="1">
      <c r="O741" s="30"/>
      <c r="Q741" s="30"/>
      <c r="T741" s="30"/>
    </row>
    <row r="742" spans="15:20" ht="15.75" customHeight="1">
      <c r="O742" s="30"/>
      <c r="Q742" s="30"/>
      <c r="T742" s="30"/>
    </row>
    <row r="743" spans="15:20" ht="15.75" customHeight="1">
      <c r="O743" s="30"/>
      <c r="Q743" s="30"/>
      <c r="T743" s="30"/>
    </row>
    <row r="744" spans="15:20" ht="15.75" customHeight="1">
      <c r="O744" s="30"/>
      <c r="Q744" s="30"/>
      <c r="T744" s="30"/>
    </row>
    <row r="745" spans="15:20" ht="15.75" customHeight="1">
      <c r="O745" s="30"/>
      <c r="Q745" s="30"/>
      <c r="T745" s="30"/>
    </row>
    <row r="746" spans="15:20" ht="15.75" customHeight="1">
      <c r="O746" s="30"/>
      <c r="Q746" s="30"/>
      <c r="T746" s="30"/>
    </row>
    <row r="747" spans="15:20" ht="15.75" customHeight="1">
      <c r="O747" s="30"/>
      <c r="Q747" s="30"/>
      <c r="T747" s="30"/>
    </row>
    <row r="748" spans="15:20" ht="15.75" customHeight="1">
      <c r="O748" s="30"/>
      <c r="Q748" s="30"/>
      <c r="T748" s="30"/>
    </row>
    <row r="749" spans="15:20" ht="15.75" customHeight="1">
      <c r="O749" s="30"/>
      <c r="Q749" s="30"/>
      <c r="T749" s="30"/>
    </row>
    <row r="750" spans="15:20" ht="15.75" customHeight="1">
      <c r="O750" s="30"/>
      <c r="Q750" s="30"/>
      <c r="T750" s="30"/>
    </row>
    <row r="751" spans="15:20" ht="15.75" customHeight="1">
      <c r="O751" s="30"/>
      <c r="Q751" s="30"/>
      <c r="T751" s="30"/>
    </row>
    <row r="752" spans="15:20" ht="15.75" customHeight="1">
      <c r="O752" s="30"/>
      <c r="Q752" s="30"/>
      <c r="T752" s="30"/>
    </row>
    <row r="753" spans="15:20" ht="15.75" customHeight="1">
      <c r="O753" s="30"/>
      <c r="Q753" s="30"/>
      <c r="T753" s="30"/>
    </row>
    <row r="754" spans="15:20" ht="15.75" customHeight="1">
      <c r="O754" s="30"/>
      <c r="Q754" s="30"/>
      <c r="T754" s="30"/>
    </row>
    <row r="755" spans="15:20" ht="15.75" customHeight="1">
      <c r="O755" s="30"/>
      <c r="Q755" s="30"/>
      <c r="T755" s="30"/>
    </row>
    <row r="756" spans="15:20" ht="15.75" customHeight="1">
      <c r="O756" s="30"/>
      <c r="Q756" s="30"/>
      <c r="T756" s="30"/>
    </row>
    <row r="757" spans="15:20" ht="15.75" customHeight="1">
      <c r="O757" s="30"/>
      <c r="Q757" s="30"/>
      <c r="T757" s="30"/>
    </row>
    <row r="758" spans="15:20" ht="15.75" customHeight="1">
      <c r="O758" s="30"/>
      <c r="Q758" s="30"/>
      <c r="T758" s="30"/>
    </row>
    <row r="759" spans="15:20" ht="15.75" customHeight="1">
      <c r="O759" s="30"/>
      <c r="Q759" s="30"/>
      <c r="T759" s="30"/>
    </row>
    <row r="760" spans="15:20" ht="15.75" customHeight="1">
      <c r="O760" s="30"/>
      <c r="Q760" s="30"/>
      <c r="T760" s="30"/>
    </row>
    <row r="761" spans="15:20" ht="15.75" customHeight="1">
      <c r="O761" s="30"/>
      <c r="Q761" s="30"/>
      <c r="T761" s="30"/>
    </row>
    <row r="762" spans="15:20" ht="15.75" customHeight="1">
      <c r="O762" s="30"/>
      <c r="Q762" s="30"/>
      <c r="T762" s="30"/>
    </row>
    <row r="763" spans="15:20" ht="15.75" customHeight="1">
      <c r="O763" s="30"/>
      <c r="Q763" s="30"/>
      <c r="T763" s="30"/>
    </row>
    <row r="764" spans="15:20" ht="15.75" customHeight="1">
      <c r="O764" s="30"/>
      <c r="Q764" s="30"/>
      <c r="T764" s="30"/>
    </row>
    <row r="765" spans="15:20" ht="15.75" customHeight="1">
      <c r="O765" s="30"/>
      <c r="Q765" s="30"/>
      <c r="T765" s="30"/>
    </row>
    <row r="766" spans="15:20" ht="15.75" customHeight="1">
      <c r="O766" s="30"/>
      <c r="Q766" s="30"/>
      <c r="T766" s="30"/>
    </row>
    <row r="767" spans="15:20" ht="15.75" customHeight="1">
      <c r="O767" s="30"/>
      <c r="Q767" s="30"/>
      <c r="T767" s="30"/>
    </row>
    <row r="768" spans="15:20" ht="15.75" customHeight="1">
      <c r="O768" s="30"/>
      <c r="Q768" s="30"/>
      <c r="T768" s="30"/>
    </row>
    <row r="769" spans="15:20" ht="15.75" customHeight="1">
      <c r="O769" s="30"/>
      <c r="Q769" s="30"/>
      <c r="T769" s="30"/>
    </row>
    <row r="770" spans="15:20" ht="15.75" customHeight="1">
      <c r="O770" s="30"/>
      <c r="Q770" s="30"/>
      <c r="T770" s="30"/>
    </row>
    <row r="771" spans="15:20" ht="15.75" customHeight="1">
      <c r="O771" s="30"/>
      <c r="Q771" s="30"/>
      <c r="T771" s="30"/>
    </row>
    <row r="772" spans="15:20" ht="15.75" customHeight="1">
      <c r="O772" s="30"/>
      <c r="Q772" s="30"/>
      <c r="T772" s="30"/>
    </row>
    <row r="773" spans="15:20" ht="15.75" customHeight="1">
      <c r="O773" s="30"/>
      <c r="Q773" s="30"/>
      <c r="T773" s="30"/>
    </row>
    <row r="774" spans="15:20" ht="15.75" customHeight="1">
      <c r="O774" s="30"/>
      <c r="Q774" s="30"/>
      <c r="T774" s="30"/>
    </row>
    <row r="775" spans="15:20" ht="15.75" customHeight="1">
      <c r="O775" s="30"/>
      <c r="Q775" s="30"/>
      <c r="T775" s="30"/>
    </row>
    <row r="776" spans="15:20" ht="15.75" customHeight="1">
      <c r="O776" s="30"/>
      <c r="Q776" s="30"/>
      <c r="T776" s="30"/>
    </row>
    <row r="777" spans="15:20" ht="15.75" customHeight="1">
      <c r="O777" s="30"/>
      <c r="Q777" s="30"/>
      <c r="T777" s="30"/>
    </row>
    <row r="778" spans="15:20" ht="15.75" customHeight="1">
      <c r="O778" s="30"/>
      <c r="Q778" s="30"/>
      <c r="T778" s="30"/>
    </row>
    <row r="779" spans="15:20" ht="15.75" customHeight="1">
      <c r="O779" s="30"/>
      <c r="Q779" s="30"/>
      <c r="T779" s="30"/>
    </row>
    <row r="780" spans="15:20" ht="15.75" customHeight="1">
      <c r="O780" s="30"/>
      <c r="Q780" s="30"/>
      <c r="T780" s="30"/>
    </row>
    <row r="781" spans="15:20" ht="15.75" customHeight="1">
      <c r="O781" s="30"/>
      <c r="Q781" s="30"/>
      <c r="T781" s="30"/>
    </row>
    <row r="782" spans="15:20" ht="15.75" customHeight="1">
      <c r="O782" s="30"/>
      <c r="Q782" s="30"/>
      <c r="T782" s="30"/>
    </row>
    <row r="783" spans="15:20" ht="15.75" customHeight="1">
      <c r="O783" s="30"/>
      <c r="Q783" s="30"/>
      <c r="T783" s="30"/>
    </row>
    <row r="784" spans="15:20" ht="15.75" customHeight="1">
      <c r="O784" s="30"/>
      <c r="Q784" s="30"/>
      <c r="T784" s="30"/>
    </row>
    <row r="785" spans="15:20" ht="15.75" customHeight="1">
      <c r="O785" s="30"/>
      <c r="Q785" s="30"/>
      <c r="T785" s="30"/>
    </row>
    <row r="786" spans="15:20" ht="15.75" customHeight="1">
      <c r="O786" s="30"/>
      <c r="Q786" s="30"/>
      <c r="T786" s="30"/>
    </row>
    <row r="787" spans="15:20" ht="15.75" customHeight="1">
      <c r="O787" s="30"/>
      <c r="Q787" s="30"/>
      <c r="T787" s="30"/>
    </row>
    <row r="788" spans="15:20" ht="15.75" customHeight="1">
      <c r="O788" s="30"/>
      <c r="Q788" s="30"/>
      <c r="T788" s="30"/>
    </row>
    <row r="789" spans="15:20" ht="15.75" customHeight="1">
      <c r="O789" s="30"/>
      <c r="Q789" s="30"/>
      <c r="T789" s="30"/>
    </row>
    <row r="790" spans="15:20" ht="15.75" customHeight="1">
      <c r="O790" s="30"/>
      <c r="Q790" s="30"/>
      <c r="T790" s="30"/>
    </row>
    <row r="791" spans="15:20" ht="15.75" customHeight="1">
      <c r="O791" s="30"/>
      <c r="Q791" s="30"/>
      <c r="T791" s="30"/>
    </row>
    <row r="792" spans="15:20" ht="15.75" customHeight="1">
      <c r="O792" s="30"/>
      <c r="Q792" s="30"/>
      <c r="T792" s="30"/>
    </row>
    <row r="793" spans="15:20" ht="15.75" customHeight="1">
      <c r="O793" s="30"/>
      <c r="Q793" s="30"/>
      <c r="T793" s="30"/>
    </row>
    <row r="794" spans="15:20" ht="15.75" customHeight="1">
      <c r="O794" s="30"/>
      <c r="Q794" s="30"/>
      <c r="T794" s="30"/>
    </row>
    <row r="795" spans="15:20" ht="15.75" customHeight="1">
      <c r="O795" s="30"/>
      <c r="Q795" s="30"/>
      <c r="T795" s="30"/>
    </row>
    <row r="796" spans="15:20" ht="15.75" customHeight="1">
      <c r="O796" s="30"/>
      <c r="Q796" s="30"/>
      <c r="T796" s="30"/>
    </row>
    <row r="797" spans="15:20" ht="15.75" customHeight="1">
      <c r="O797" s="30"/>
      <c r="Q797" s="30"/>
      <c r="T797" s="30"/>
    </row>
    <row r="798" spans="15:20" ht="15.75" customHeight="1">
      <c r="O798" s="30"/>
      <c r="Q798" s="30"/>
      <c r="T798" s="30"/>
    </row>
    <row r="799" spans="15:20" ht="15.75" customHeight="1">
      <c r="O799" s="30"/>
      <c r="Q799" s="30"/>
      <c r="T799" s="30"/>
    </row>
    <row r="800" spans="15:20" ht="15.75" customHeight="1">
      <c r="O800" s="30"/>
      <c r="Q800" s="30"/>
      <c r="T800" s="30"/>
    </row>
    <row r="801" spans="15:20" ht="15.75" customHeight="1">
      <c r="O801" s="30"/>
      <c r="Q801" s="30"/>
      <c r="T801" s="30"/>
    </row>
    <row r="802" spans="15:20" ht="15.75" customHeight="1">
      <c r="O802" s="30"/>
      <c r="Q802" s="30"/>
      <c r="T802" s="30"/>
    </row>
    <row r="803" spans="15:20" ht="15.75" customHeight="1">
      <c r="O803" s="30"/>
      <c r="Q803" s="30"/>
      <c r="T803" s="30"/>
    </row>
    <row r="804" spans="15:20" ht="15.75" customHeight="1">
      <c r="O804" s="30"/>
      <c r="Q804" s="30"/>
      <c r="T804" s="30"/>
    </row>
    <row r="805" spans="15:20" ht="15.75" customHeight="1">
      <c r="O805" s="30"/>
      <c r="Q805" s="30"/>
      <c r="T805" s="30"/>
    </row>
    <row r="806" spans="15:20" ht="15.75" customHeight="1">
      <c r="O806" s="30"/>
      <c r="Q806" s="30"/>
      <c r="T806" s="30"/>
    </row>
    <row r="807" spans="15:20" ht="15.75" customHeight="1">
      <c r="O807" s="30"/>
      <c r="Q807" s="30"/>
      <c r="T807" s="30"/>
    </row>
    <row r="808" spans="15:20" ht="15.75" customHeight="1">
      <c r="O808" s="30"/>
      <c r="Q808" s="30"/>
      <c r="T808" s="30"/>
    </row>
    <row r="809" spans="15:20" ht="15.75" customHeight="1">
      <c r="O809" s="30"/>
      <c r="Q809" s="30"/>
      <c r="T809" s="30"/>
    </row>
    <row r="810" spans="15:20" ht="15.75" customHeight="1">
      <c r="O810" s="30"/>
      <c r="Q810" s="30"/>
      <c r="T810" s="30"/>
    </row>
    <row r="811" spans="15:20" ht="15.75" customHeight="1">
      <c r="O811" s="30"/>
      <c r="Q811" s="30"/>
      <c r="T811" s="30"/>
    </row>
    <row r="812" spans="15:20" ht="15.75" customHeight="1">
      <c r="O812" s="30"/>
      <c r="Q812" s="30"/>
      <c r="T812" s="30"/>
    </row>
    <row r="813" spans="15:20" ht="15.75" customHeight="1">
      <c r="O813" s="30"/>
      <c r="Q813" s="30"/>
      <c r="T813" s="30"/>
    </row>
    <row r="814" spans="15:20" ht="15.75" customHeight="1">
      <c r="O814" s="30"/>
      <c r="Q814" s="30"/>
      <c r="T814" s="30"/>
    </row>
    <row r="815" spans="15:20" ht="15.75" customHeight="1">
      <c r="O815" s="30"/>
      <c r="Q815" s="30"/>
      <c r="T815" s="30"/>
    </row>
    <row r="816" spans="15:20" ht="15.75" customHeight="1">
      <c r="O816" s="30"/>
      <c r="Q816" s="30"/>
      <c r="T816" s="30"/>
    </row>
    <row r="817" spans="15:20" ht="15.75" customHeight="1">
      <c r="O817" s="30"/>
      <c r="Q817" s="30"/>
      <c r="T817" s="30"/>
    </row>
    <row r="818" spans="15:20" ht="15.75" customHeight="1">
      <c r="O818" s="30"/>
      <c r="Q818" s="30"/>
      <c r="T818" s="30"/>
    </row>
    <row r="819" spans="15:20" ht="15.75" customHeight="1">
      <c r="O819" s="30"/>
      <c r="Q819" s="30"/>
      <c r="T819" s="30"/>
    </row>
    <row r="820" spans="15:20" ht="15.75" customHeight="1">
      <c r="O820" s="30"/>
      <c r="Q820" s="30"/>
      <c r="T820" s="30"/>
    </row>
    <row r="821" spans="15:20" ht="15.75" customHeight="1">
      <c r="O821" s="30"/>
      <c r="Q821" s="30"/>
      <c r="T821" s="30"/>
    </row>
    <row r="822" spans="15:20" ht="15.75" customHeight="1">
      <c r="O822" s="30"/>
      <c r="Q822" s="30"/>
      <c r="T822" s="30"/>
    </row>
    <row r="823" spans="15:20" ht="15.75" customHeight="1">
      <c r="O823" s="30"/>
      <c r="Q823" s="30"/>
      <c r="T823" s="30"/>
    </row>
    <row r="824" spans="15:20" ht="15.75" customHeight="1">
      <c r="O824" s="30"/>
      <c r="Q824" s="30"/>
      <c r="T824" s="30"/>
    </row>
    <row r="825" spans="15:20" ht="15.75" customHeight="1">
      <c r="O825" s="30"/>
      <c r="Q825" s="30"/>
      <c r="T825" s="30"/>
    </row>
    <row r="826" spans="15:20" ht="15.75" customHeight="1">
      <c r="O826" s="30"/>
      <c r="Q826" s="30"/>
      <c r="T826" s="30"/>
    </row>
    <row r="827" spans="15:20" ht="15.75" customHeight="1">
      <c r="O827" s="30"/>
      <c r="Q827" s="30"/>
      <c r="T827" s="30"/>
    </row>
    <row r="828" spans="15:20" ht="15.75" customHeight="1">
      <c r="O828" s="30"/>
      <c r="Q828" s="30"/>
      <c r="T828" s="30"/>
    </row>
    <row r="829" spans="15:20" ht="15.75" customHeight="1">
      <c r="O829" s="30"/>
      <c r="Q829" s="30"/>
      <c r="T829" s="30"/>
    </row>
    <row r="830" spans="15:20" ht="15.75" customHeight="1">
      <c r="O830" s="30"/>
      <c r="Q830" s="30"/>
      <c r="T830" s="30"/>
    </row>
    <row r="831" spans="15:20" ht="15.75" customHeight="1">
      <c r="O831" s="30"/>
      <c r="Q831" s="30"/>
      <c r="T831" s="30"/>
    </row>
    <row r="832" spans="15:20" ht="15.75" customHeight="1">
      <c r="O832" s="30"/>
      <c r="Q832" s="30"/>
      <c r="T832" s="30"/>
    </row>
    <row r="833" spans="15:20" ht="15.75" customHeight="1">
      <c r="O833" s="30"/>
      <c r="Q833" s="30"/>
      <c r="T833" s="30"/>
    </row>
    <row r="834" spans="15:20" ht="15.75" customHeight="1">
      <c r="O834" s="30"/>
      <c r="Q834" s="30"/>
      <c r="T834" s="30"/>
    </row>
    <row r="835" spans="15:20" ht="15.75" customHeight="1">
      <c r="O835" s="30"/>
      <c r="Q835" s="30"/>
      <c r="T835" s="30"/>
    </row>
    <row r="836" spans="15:20" ht="15.75" customHeight="1">
      <c r="O836" s="30"/>
      <c r="Q836" s="30"/>
      <c r="T836" s="30"/>
    </row>
    <row r="837" spans="15:20" ht="15.75" customHeight="1">
      <c r="O837" s="30"/>
      <c r="Q837" s="30"/>
      <c r="T837" s="30"/>
    </row>
    <row r="838" spans="15:20" ht="15.75" customHeight="1">
      <c r="O838" s="30"/>
      <c r="Q838" s="30"/>
      <c r="T838" s="30"/>
    </row>
    <row r="839" spans="15:20" ht="15.75" customHeight="1">
      <c r="O839" s="30"/>
      <c r="Q839" s="30"/>
      <c r="T839" s="30"/>
    </row>
    <row r="840" spans="15:20" ht="15.75" customHeight="1">
      <c r="O840" s="30"/>
      <c r="Q840" s="30"/>
      <c r="T840" s="30"/>
    </row>
    <row r="841" spans="15:20" ht="15.75" customHeight="1">
      <c r="O841" s="30"/>
      <c r="Q841" s="30"/>
      <c r="T841" s="30"/>
    </row>
    <row r="842" spans="15:20" ht="15.75" customHeight="1">
      <c r="O842" s="30"/>
      <c r="Q842" s="30"/>
      <c r="T842" s="30"/>
    </row>
    <row r="843" spans="15:20" ht="15.75" customHeight="1">
      <c r="O843" s="30"/>
      <c r="Q843" s="30"/>
      <c r="T843" s="30"/>
    </row>
    <row r="844" spans="15:20" ht="15.75" customHeight="1">
      <c r="O844" s="30"/>
      <c r="Q844" s="30"/>
      <c r="T844" s="30"/>
    </row>
    <row r="845" spans="15:20" ht="15.75" customHeight="1">
      <c r="O845" s="30"/>
      <c r="Q845" s="30"/>
      <c r="T845" s="30"/>
    </row>
    <row r="846" spans="15:20" ht="15.75" customHeight="1">
      <c r="O846" s="30"/>
      <c r="Q846" s="30"/>
      <c r="T846" s="30"/>
    </row>
    <row r="847" spans="15:20" ht="15.75" customHeight="1">
      <c r="O847" s="30"/>
      <c r="Q847" s="30"/>
      <c r="T847" s="30"/>
    </row>
    <row r="848" spans="15:20" ht="15.75" customHeight="1">
      <c r="O848" s="30"/>
      <c r="Q848" s="30"/>
      <c r="T848" s="30"/>
    </row>
    <row r="849" spans="15:20" ht="15.75" customHeight="1">
      <c r="O849" s="30"/>
      <c r="Q849" s="30"/>
      <c r="T849" s="30"/>
    </row>
    <row r="850" spans="15:20" ht="15.75" customHeight="1">
      <c r="O850" s="30"/>
      <c r="Q850" s="30"/>
      <c r="T850" s="30"/>
    </row>
    <row r="851" spans="15:20" ht="15.75" customHeight="1">
      <c r="O851" s="30"/>
      <c r="Q851" s="30"/>
      <c r="T851" s="30"/>
    </row>
    <row r="852" spans="15:20" ht="15.75" customHeight="1">
      <c r="O852" s="30"/>
      <c r="Q852" s="30"/>
      <c r="T852" s="30"/>
    </row>
    <row r="853" spans="15:20" ht="15.75" customHeight="1">
      <c r="O853" s="30"/>
      <c r="Q853" s="30"/>
      <c r="T853" s="30"/>
    </row>
    <row r="854" spans="15:20" ht="15.75" customHeight="1">
      <c r="O854" s="30"/>
      <c r="Q854" s="30"/>
      <c r="T854" s="30"/>
    </row>
    <row r="855" spans="15:20" ht="15.75" customHeight="1">
      <c r="O855" s="30"/>
      <c r="Q855" s="30"/>
      <c r="T855" s="30"/>
    </row>
    <row r="856" spans="15:20" ht="15.75" customHeight="1">
      <c r="O856" s="30"/>
      <c r="Q856" s="30"/>
      <c r="T856" s="30"/>
    </row>
    <row r="857" spans="15:20" ht="15.75" customHeight="1">
      <c r="O857" s="30"/>
      <c r="Q857" s="30"/>
      <c r="T857" s="30"/>
    </row>
    <row r="858" spans="15:20" ht="15.75" customHeight="1">
      <c r="O858" s="30"/>
      <c r="Q858" s="30"/>
      <c r="T858" s="30"/>
    </row>
    <row r="859" spans="15:20" ht="15.75" customHeight="1">
      <c r="O859" s="30"/>
      <c r="Q859" s="30"/>
      <c r="T859" s="30"/>
    </row>
    <row r="860" spans="15:20" ht="15.75" customHeight="1">
      <c r="O860" s="30"/>
      <c r="Q860" s="30"/>
      <c r="T860" s="30"/>
    </row>
    <row r="861" spans="15:20" ht="15.75" customHeight="1">
      <c r="O861" s="30"/>
      <c r="Q861" s="30"/>
      <c r="T861" s="30"/>
    </row>
    <row r="862" spans="15:20" ht="15.75" customHeight="1">
      <c r="O862" s="30"/>
      <c r="Q862" s="30"/>
      <c r="T862" s="30"/>
    </row>
    <row r="863" spans="15:20" ht="15.75" customHeight="1">
      <c r="O863" s="30"/>
      <c r="Q863" s="30"/>
      <c r="T863" s="30"/>
    </row>
    <row r="864" spans="15:20" ht="15.75" customHeight="1">
      <c r="O864" s="30"/>
      <c r="Q864" s="30"/>
      <c r="T864" s="30"/>
    </row>
    <row r="865" spans="15:20" ht="15.75" customHeight="1">
      <c r="O865" s="30"/>
      <c r="Q865" s="30"/>
      <c r="T865" s="30"/>
    </row>
    <row r="866" spans="15:20" ht="15.75" customHeight="1">
      <c r="O866" s="30"/>
      <c r="Q866" s="30"/>
      <c r="T866" s="30"/>
    </row>
    <row r="867" spans="15:20" ht="15.75" customHeight="1">
      <c r="O867" s="30"/>
      <c r="Q867" s="30"/>
      <c r="T867" s="30"/>
    </row>
    <row r="868" spans="15:20" ht="15.75" customHeight="1">
      <c r="O868" s="30"/>
      <c r="Q868" s="30"/>
      <c r="T868" s="30"/>
    </row>
    <row r="869" spans="15:20" ht="15.75" customHeight="1">
      <c r="O869" s="30"/>
      <c r="Q869" s="30"/>
      <c r="T869" s="30"/>
    </row>
    <row r="870" spans="15:20" ht="15.75" customHeight="1">
      <c r="O870" s="30"/>
      <c r="Q870" s="30"/>
      <c r="T870" s="30"/>
    </row>
    <row r="871" spans="15:20" ht="15.75" customHeight="1">
      <c r="O871" s="30"/>
      <c r="Q871" s="30"/>
      <c r="T871" s="30"/>
    </row>
    <row r="872" spans="15:20" ht="15.75" customHeight="1">
      <c r="O872" s="30"/>
      <c r="Q872" s="30"/>
      <c r="T872" s="30"/>
    </row>
    <row r="873" spans="15:20" ht="15.75" customHeight="1">
      <c r="O873" s="30"/>
      <c r="Q873" s="30"/>
      <c r="T873" s="30"/>
    </row>
    <row r="874" spans="15:20" ht="15.75" customHeight="1">
      <c r="O874" s="30"/>
      <c r="Q874" s="30"/>
      <c r="T874" s="30"/>
    </row>
    <row r="875" spans="15:20" ht="15.75" customHeight="1">
      <c r="O875" s="30"/>
      <c r="Q875" s="30"/>
      <c r="T875" s="30"/>
    </row>
    <row r="876" spans="15:20" ht="15.75" customHeight="1">
      <c r="O876" s="30"/>
      <c r="Q876" s="30"/>
      <c r="T876" s="30"/>
    </row>
    <row r="877" spans="15:20" ht="15.75" customHeight="1">
      <c r="O877" s="30"/>
      <c r="Q877" s="30"/>
      <c r="T877" s="30"/>
    </row>
    <row r="878" spans="15:20" ht="15.75" customHeight="1">
      <c r="O878" s="30"/>
      <c r="Q878" s="30"/>
      <c r="T878" s="30"/>
    </row>
    <row r="879" spans="15:20" ht="15.75" customHeight="1">
      <c r="O879" s="30"/>
      <c r="Q879" s="30"/>
      <c r="T879" s="30"/>
    </row>
    <row r="880" spans="15:20" ht="15.75" customHeight="1">
      <c r="O880" s="30"/>
      <c r="Q880" s="30"/>
      <c r="T880" s="30"/>
    </row>
    <row r="881" spans="15:20" ht="15.75" customHeight="1">
      <c r="O881" s="30"/>
      <c r="Q881" s="30"/>
      <c r="T881" s="30"/>
    </row>
    <row r="882" spans="15:20" ht="15.75" customHeight="1">
      <c r="O882" s="30"/>
      <c r="Q882" s="30"/>
      <c r="T882" s="30"/>
    </row>
    <row r="883" spans="15:20" ht="15.75" customHeight="1">
      <c r="O883" s="30"/>
      <c r="Q883" s="30"/>
      <c r="T883" s="30"/>
    </row>
    <row r="884" spans="15:20" ht="15.75" customHeight="1">
      <c r="O884" s="30"/>
      <c r="Q884" s="30"/>
      <c r="T884" s="30"/>
    </row>
    <row r="885" spans="15:20" ht="15.75" customHeight="1">
      <c r="O885" s="30"/>
      <c r="Q885" s="30"/>
      <c r="T885" s="30"/>
    </row>
    <row r="886" spans="15:20" ht="15.75" customHeight="1">
      <c r="O886" s="30"/>
      <c r="Q886" s="30"/>
      <c r="T886" s="30"/>
    </row>
    <row r="887" spans="15:20" ht="15.75" customHeight="1">
      <c r="O887" s="30"/>
      <c r="Q887" s="30"/>
      <c r="T887" s="30"/>
    </row>
    <row r="888" spans="15:20" ht="15.75" customHeight="1">
      <c r="O888" s="30"/>
      <c r="Q888" s="30"/>
      <c r="T888" s="30"/>
    </row>
    <row r="889" spans="15:20" ht="15.75" customHeight="1">
      <c r="O889" s="30"/>
      <c r="Q889" s="30"/>
      <c r="T889" s="30"/>
    </row>
    <row r="890" spans="15:20" ht="15.75" customHeight="1">
      <c r="O890" s="30"/>
      <c r="Q890" s="30"/>
      <c r="T890" s="30"/>
    </row>
    <row r="891" spans="15:20" ht="15.75" customHeight="1">
      <c r="O891" s="30"/>
      <c r="Q891" s="30"/>
      <c r="T891" s="30"/>
    </row>
    <row r="892" spans="15:20" ht="15.75" customHeight="1">
      <c r="O892" s="30"/>
      <c r="Q892" s="30"/>
      <c r="T892" s="30"/>
    </row>
    <row r="893" spans="15:20" ht="15.75" customHeight="1">
      <c r="O893" s="30"/>
      <c r="Q893" s="30"/>
      <c r="T893" s="30"/>
    </row>
    <row r="894" spans="15:20" ht="15.75" customHeight="1">
      <c r="O894" s="30"/>
      <c r="Q894" s="30"/>
      <c r="T894" s="30"/>
    </row>
    <row r="895" spans="15:20" ht="15.75" customHeight="1">
      <c r="O895" s="30"/>
      <c r="Q895" s="30"/>
      <c r="T895" s="30"/>
    </row>
    <row r="896" spans="15:20" ht="15.75" customHeight="1">
      <c r="O896" s="30"/>
      <c r="Q896" s="30"/>
      <c r="T896" s="30"/>
    </row>
    <row r="897" spans="15:20" ht="15.75" customHeight="1">
      <c r="O897" s="30"/>
      <c r="Q897" s="30"/>
      <c r="T897" s="30"/>
    </row>
    <row r="898" spans="15:20" ht="15.75" customHeight="1">
      <c r="O898" s="30"/>
      <c r="Q898" s="30"/>
      <c r="T898" s="30"/>
    </row>
    <row r="899" spans="15:20" ht="15.75" customHeight="1">
      <c r="O899" s="30"/>
      <c r="Q899" s="30"/>
      <c r="T899" s="30"/>
    </row>
    <row r="900" spans="15:20" ht="15.75" customHeight="1">
      <c r="O900" s="30"/>
      <c r="Q900" s="30"/>
      <c r="T900" s="30"/>
    </row>
    <row r="901" spans="15:20" ht="15.75" customHeight="1">
      <c r="O901" s="30"/>
      <c r="Q901" s="30"/>
      <c r="T901" s="30"/>
    </row>
    <row r="902" spans="15:20" ht="15.75" customHeight="1">
      <c r="O902" s="30"/>
      <c r="Q902" s="30"/>
      <c r="T902" s="30"/>
    </row>
    <row r="903" spans="15:20" ht="15.75" customHeight="1">
      <c r="O903" s="30"/>
      <c r="Q903" s="30"/>
      <c r="T903" s="30"/>
    </row>
    <row r="904" spans="15:20" ht="15.75" customHeight="1">
      <c r="O904" s="30"/>
      <c r="Q904" s="30"/>
      <c r="T904" s="30"/>
    </row>
    <row r="905" spans="15:20" ht="15.75" customHeight="1">
      <c r="O905" s="30"/>
      <c r="Q905" s="30"/>
      <c r="T905" s="30"/>
    </row>
    <row r="906" spans="15:20" ht="15.75" customHeight="1">
      <c r="O906" s="30"/>
      <c r="Q906" s="30"/>
      <c r="T906" s="30"/>
    </row>
    <row r="907" spans="15:20" ht="15.75" customHeight="1">
      <c r="O907" s="30"/>
      <c r="Q907" s="30"/>
      <c r="T907" s="30"/>
    </row>
    <row r="908" spans="15:20" ht="15.75" customHeight="1">
      <c r="O908" s="30"/>
      <c r="Q908" s="30"/>
      <c r="T908" s="30"/>
    </row>
    <row r="909" spans="15:20" ht="15.75" customHeight="1">
      <c r="O909" s="30"/>
      <c r="Q909" s="30"/>
      <c r="T909" s="30"/>
    </row>
    <row r="910" spans="15:20" ht="15.75" customHeight="1">
      <c r="O910" s="30"/>
      <c r="Q910" s="30"/>
      <c r="T910" s="30"/>
    </row>
    <row r="911" spans="15:20" ht="15.75" customHeight="1">
      <c r="O911" s="30"/>
      <c r="Q911" s="30"/>
      <c r="T911" s="30"/>
    </row>
    <row r="912" spans="15:20" ht="15.75" customHeight="1">
      <c r="O912" s="30"/>
      <c r="Q912" s="30"/>
      <c r="T912" s="30"/>
    </row>
    <row r="913" spans="15:20" ht="15.75" customHeight="1">
      <c r="O913" s="30"/>
      <c r="Q913" s="30"/>
      <c r="T913" s="30"/>
    </row>
    <row r="914" spans="15:20" ht="15.75" customHeight="1">
      <c r="O914" s="30"/>
      <c r="Q914" s="30"/>
      <c r="T914" s="30"/>
    </row>
    <row r="915" spans="15:20" ht="15.75" customHeight="1">
      <c r="O915" s="30"/>
      <c r="Q915" s="30"/>
      <c r="T915" s="30"/>
    </row>
    <row r="916" spans="15:20" ht="15.75" customHeight="1">
      <c r="O916" s="30"/>
      <c r="Q916" s="30"/>
      <c r="T916" s="30"/>
    </row>
    <row r="917" spans="15:20" ht="15.75" customHeight="1">
      <c r="O917" s="30"/>
      <c r="Q917" s="30"/>
      <c r="T917" s="30"/>
    </row>
    <row r="918" spans="15:20" ht="15.75" customHeight="1">
      <c r="O918" s="30"/>
      <c r="Q918" s="30"/>
      <c r="T918" s="30"/>
    </row>
    <row r="919" spans="15:20" ht="15.75" customHeight="1">
      <c r="O919" s="30"/>
      <c r="Q919" s="30"/>
      <c r="T919" s="30"/>
    </row>
    <row r="920" spans="15:20" ht="15.75" customHeight="1">
      <c r="O920" s="30"/>
      <c r="Q920" s="30"/>
      <c r="T920" s="30"/>
    </row>
    <row r="921" spans="15:20" ht="15.75" customHeight="1">
      <c r="O921" s="30"/>
      <c r="Q921" s="30"/>
      <c r="T921" s="30"/>
    </row>
    <row r="922" spans="15:20" ht="15.75" customHeight="1">
      <c r="O922" s="30"/>
      <c r="Q922" s="30"/>
      <c r="T922" s="30"/>
    </row>
    <row r="923" spans="15:20" ht="15.75" customHeight="1">
      <c r="O923" s="30"/>
      <c r="Q923" s="30"/>
      <c r="T923" s="30"/>
    </row>
    <row r="924" spans="15:20" ht="15.75" customHeight="1">
      <c r="O924" s="30"/>
      <c r="Q924" s="30"/>
      <c r="T924" s="30"/>
    </row>
    <row r="925" spans="15:20" ht="15.75" customHeight="1">
      <c r="O925" s="30"/>
      <c r="Q925" s="30"/>
      <c r="T925" s="30"/>
    </row>
    <row r="926" spans="15:20" ht="15.75" customHeight="1">
      <c r="O926" s="30"/>
      <c r="Q926" s="30"/>
      <c r="T926" s="30"/>
    </row>
    <row r="927" spans="15:20" ht="15.75" customHeight="1">
      <c r="O927" s="30"/>
      <c r="Q927" s="30"/>
      <c r="T927" s="30"/>
    </row>
    <row r="928" spans="15:20" ht="15.75" customHeight="1">
      <c r="O928" s="30"/>
      <c r="Q928" s="30"/>
      <c r="T928" s="30"/>
    </row>
    <row r="929" spans="15:20" ht="15.75" customHeight="1">
      <c r="O929" s="30"/>
      <c r="Q929" s="30"/>
      <c r="T929" s="30"/>
    </row>
    <row r="930" spans="15:20" ht="15.75" customHeight="1">
      <c r="O930" s="30"/>
      <c r="Q930" s="30"/>
      <c r="T930" s="30"/>
    </row>
    <row r="931" spans="15:20" ht="15.75" customHeight="1">
      <c r="O931" s="30"/>
      <c r="Q931" s="30"/>
      <c r="T931" s="30"/>
    </row>
    <row r="932" spans="15:20" ht="15.75" customHeight="1">
      <c r="O932" s="30"/>
      <c r="Q932" s="30"/>
      <c r="T932" s="30"/>
    </row>
    <row r="933" spans="15:20" ht="15.75" customHeight="1">
      <c r="O933" s="30"/>
      <c r="Q933" s="30"/>
      <c r="T933" s="30"/>
    </row>
    <row r="934" spans="15:20" ht="15.75" customHeight="1">
      <c r="O934" s="30"/>
      <c r="Q934" s="30"/>
      <c r="T934" s="30"/>
    </row>
    <row r="935" spans="15:20" ht="15.75" customHeight="1">
      <c r="O935" s="30"/>
      <c r="Q935" s="30"/>
      <c r="T935" s="30"/>
    </row>
    <row r="936" spans="15:20" ht="15.75" customHeight="1">
      <c r="O936" s="30"/>
      <c r="Q936" s="30"/>
      <c r="T936" s="30"/>
    </row>
    <row r="937" spans="15:20" ht="15.75" customHeight="1">
      <c r="O937" s="30"/>
      <c r="Q937" s="30"/>
      <c r="T937" s="30"/>
    </row>
    <row r="938" spans="15:20" ht="15.75" customHeight="1">
      <c r="O938" s="30"/>
      <c r="Q938" s="30"/>
      <c r="T938" s="30"/>
    </row>
    <row r="939" spans="15:20" ht="15.75" customHeight="1">
      <c r="O939" s="30"/>
      <c r="Q939" s="30"/>
      <c r="T939" s="30"/>
    </row>
    <row r="940" spans="15:20" ht="15.75" customHeight="1">
      <c r="O940" s="30"/>
      <c r="Q940" s="30"/>
      <c r="T940" s="30"/>
    </row>
    <row r="941" spans="15:20" ht="15.75" customHeight="1">
      <c r="O941" s="30"/>
      <c r="Q941" s="30"/>
      <c r="T941" s="30"/>
    </row>
  </sheetData>
  <mergeCells count="32">
    <mergeCell ref="B80:F80"/>
    <mergeCell ref="B81:F81"/>
    <mergeCell ref="B64:F64"/>
    <mergeCell ref="B65:F65"/>
    <mergeCell ref="B66:F66"/>
    <mergeCell ref="B71:K71"/>
    <mergeCell ref="B79:F79"/>
    <mergeCell ref="J91:P91"/>
    <mergeCell ref="E92:E95"/>
    <mergeCell ref="J92:P100"/>
    <mergeCell ref="F120:M132"/>
    <mergeCell ref="R91:V100"/>
    <mergeCell ref="R104:V109"/>
    <mergeCell ref="B56:K56"/>
    <mergeCell ref="O57:V57"/>
    <mergeCell ref="B36:F36"/>
    <mergeCell ref="B37:F37"/>
    <mergeCell ref="B38:F38"/>
    <mergeCell ref="B41:K41"/>
    <mergeCell ref="B49:F49"/>
    <mergeCell ref="B50:F50"/>
    <mergeCell ref="B51:F51"/>
    <mergeCell ref="B25:F25"/>
    <mergeCell ref="B28:K28"/>
    <mergeCell ref="O29:V29"/>
    <mergeCell ref="B2:K2"/>
    <mergeCell ref="B10:F10"/>
    <mergeCell ref="B11:F11"/>
    <mergeCell ref="B12:F12"/>
    <mergeCell ref="B15:K15"/>
    <mergeCell ref="B23:F23"/>
    <mergeCell ref="B24:F24"/>
  </mergeCells>
  <hyperlinks>
    <hyperlink ref="J91" r:id="rId1" location="inbox/KtbxLwhGNKRWlllLssbbWbgVprTgcSFlzL" xr:uid="{00000000-0004-0000-0100-000000000000}"/>
    <hyperlink ref="J104" r:id="rId2" location="inbox/QgrcJHsTnPbbgLQNPVtxkZVfWVkCzCnNnLv" xr:uid="{00000000-0004-0000-0100-000001000000}"/>
    <hyperlink ref="F120" r:id="rId3" location="inbox/FMfcgzGpGnMjGFxkwPghDQmkSjFdqDnB" xr:uid="{00000000-0004-0000-0100-000002000000}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1000"/>
  <sheetViews>
    <sheetView workbookViewId="0"/>
  </sheetViews>
  <sheetFormatPr defaultColWidth="14.42578125" defaultRowHeight="15" customHeight="1"/>
  <cols>
    <col min="1" max="1" width="2.85546875" customWidth="1"/>
    <col min="2" max="2" width="8.7109375" customWidth="1"/>
    <col min="3" max="3" width="30.85546875" customWidth="1"/>
    <col min="4" max="4" width="15" customWidth="1"/>
    <col min="5" max="5" width="12.42578125" customWidth="1"/>
    <col min="6" max="6" width="10.85546875" customWidth="1"/>
    <col min="7" max="7" width="15" customWidth="1"/>
    <col min="8" max="8" width="12.5703125" customWidth="1"/>
    <col min="9" max="10" width="11.42578125" customWidth="1"/>
    <col min="11" max="11" width="14.28515625" customWidth="1"/>
    <col min="12" max="12" width="13.28515625" customWidth="1"/>
    <col min="13" max="13" width="11.5703125" customWidth="1"/>
    <col min="14" max="14" width="5.7109375" customWidth="1"/>
    <col min="15" max="15" width="13" customWidth="1"/>
    <col min="16" max="16" width="14.7109375" customWidth="1"/>
    <col min="17" max="17" width="14.140625" customWidth="1"/>
    <col min="18" max="18" width="16.7109375" customWidth="1"/>
    <col min="19" max="23" width="8.7109375" customWidth="1"/>
    <col min="24" max="25" width="13.28515625" customWidth="1"/>
    <col min="26" max="27" width="8.7109375" customWidth="1"/>
  </cols>
  <sheetData>
    <row r="2" spans="2:17">
      <c r="B2" s="299" t="s">
        <v>23</v>
      </c>
      <c r="C2" s="298"/>
      <c r="D2" s="298"/>
      <c r="E2" s="298"/>
      <c r="F2" s="298"/>
      <c r="G2" s="298"/>
      <c r="H2" s="298"/>
      <c r="I2" s="298"/>
      <c r="J2" s="298"/>
      <c r="K2" s="302"/>
    </row>
    <row r="3" spans="2:17" ht="60">
      <c r="B3" s="31" t="s">
        <v>24</v>
      </c>
      <c r="C3" s="31" t="s">
        <v>25</v>
      </c>
      <c r="D3" s="32" t="s">
        <v>26</v>
      </c>
      <c r="E3" s="32" t="s">
        <v>27</v>
      </c>
      <c r="F3" s="32" t="s">
        <v>28</v>
      </c>
      <c r="G3" s="32" t="s">
        <v>29</v>
      </c>
      <c r="H3" s="32" t="s">
        <v>30</v>
      </c>
      <c r="I3" s="32" t="s">
        <v>31</v>
      </c>
      <c r="J3" s="32" t="s">
        <v>32</v>
      </c>
      <c r="K3" s="32" t="s">
        <v>33</v>
      </c>
      <c r="O3" s="75" t="s">
        <v>78</v>
      </c>
    </row>
    <row r="4" spans="2:17" ht="15.75">
      <c r="B4" s="33">
        <v>1</v>
      </c>
      <c r="C4" s="34" t="s">
        <v>34</v>
      </c>
      <c r="D4" s="33">
        <v>26</v>
      </c>
      <c r="E4" s="33">
        <v>300</v>
      </c>
      <c r="F4" s="35">
        <v>0.15</v>
      </c>
      <c r="G4" s="36">
        <f t="shared" ref="G4:G9" si="0">D4*E4*F4</f>
        <v>1170</v>
      </c>
      <c r="H4" s="33">
        <v>300</v>
      </c>
      <c r="I4" s="35">
        <v>0.06</v>
      </c>
      <c r="J4" s="36">
        <f t="shared" ref="J4:J9" si="1">D4*H4*I4</f>
        <v>468</v>
      </c>
      <c r="K4" s="36">
        <f t="shared" ref="K4:K9" si="2">J4+G4</f>
        <v>1638</v>
      </c>
      <c r="L4" s="37">
        <f t="shared" ref="L4:L9" si="3">48*K4</f>
        <v>78624</v>
      </c>
      <c r="O4" s="76">
        <f t="shared" ref="O4:O9" si="4">E4*F4</f>
        <v>45</v>
      </c>
    </row>
    <row r="5" spans="2:17" ht="15.75">
      <c r="B5" s="33">
        <v>2</v>
      </c>
      <c r="C5" s="34" t="s">
        <v>35</v>
      </c>
      <c r="D5" s="33">
        <v>11</v>
      </c>
      <c r="E5" s="33">
        <v>300</v>
      </c>
      <c r="F5" s="35">
        <v>0.55000000000000004</v>
      </c>
      <c r="G5" s="36">
        <f t="shared" si="0"/>
        <v>1815.0000000000002</v>
      </c>
      <c r="H5" s="33">
        <v>300</v>
      </c>
      <c r="I5" s="35">
        <v>0.215</v>
      </c>
      <c r="J5" s="36">
        <f t="shared" si="1"/>
        <v>709.5</v>
      </c>
      <c r="K5" s="36">
        <f t="shared" si="2"/>
        <v>2524.5</v>
      </c>
      <c r="L5" s="37">
        <f t="shared" si="3"/>
        <v>121176</v>
      </c>
      <c r="O5" s="76">
        <f t="shared" si="4"/>
        <v>165</v>
      </c>
    </row>
    <row r="6" spans="2:17" ht="15.75">
      <c r="B6" s="33">
        <v>3</v>
      </c>
      <c r="C6" s="34" t="s">
        <v>36</v>
      </c>
      <c r="D6" s="33">
        <v>85</v>
      </c>
      <c r="E6" s="33">
        <v>1500</v>
      </c>
      <c r="F6" s="35">
        <v>0.1</v>
      </c>
      <c r="G6" s="36">
        <f t="shared" si="0"/>
        <v>12750</v>
      </c>
      <c r="H6" s="33">
        <v>3000</v>
      </c>
      <c r="I6" s="35">
        <v>4.4999999999999998E-2</v>
      </c>
      <c r="J6" s="36">
        <f t="shared" si="1"/>
        <v>11475</v>
      </c>
      <c r="K6" s="36">
        <f t="shared" si="2"/>
        <v>24225</v>
      </c>
      <c r="L6" s="37">
        <f t="shared" si="3"/>
        <v>1162800</v>
      </c>
      <c r="O6" s="76">
        <f t="shared" si="4"/>
        <v>150</v>
      </c>
    </row>
    <row r="7" spans="2:17" ht="15.75">
      <c r="B7" s="33">
        <v>4</v>
      </c>
      <c r="C7" s="34" t="s">
        <v>37</v>
      </c>
      <c r="D7" s="33">
        <v>17</v>
      </c>
      <c r="E7" s="33">
        <v>12000</v>
      </c>
      <c r="F7" s="35">
        <v>0.105</v>
      </c>
      <c r="G7" s="36">
        <f t="shared" si="0"/>
        <v>21420</v>
      </c>
      <c r="H7" s="33">
        <v>15000</v>
      </c>
      <c r="I7" s="35">
        <v>0.05</v>
      </c>
      <c r="J7" s="36">
        <f t="shared" si="1"/>
        <v>12750</v>
      </c>
      <c r="K7" s="36">
        <f t="shared" si="2"/>
        <v>34170</v>
      </c>
      <c r="L7" s="37">
        <f t="shared" si="3"/>
        <v>1640160</v>
      </c>
      <c r="O7" s="76">
        <f t="shared" si="4"/>
        <v>1260</v>
      </c>
    </row>
    <row r="8" spans="2:17" ht="15.75">
      <c r="B8" s="33">
        <v>5</v>
      </c>
      <c r="C8" s="34" t="s">
        <v>38</v>
      </c>
      <c r="D8" s="33">
        <v>4</v>
      </c>
      <c r="E8" s="33">
        <v>2500</v>
      </c>
      <c r="F8" s="35">
        <v>0.115</v>
      </c>
      <c r="G8" s="36">
        <f t="shared" si="0"/>
        <v>1150</v>
      </c>
      <c r="H8" s="33">
        <v>2500</v>
      </c>
      <c r="I8" s="35">
        <v>4.4999999999999998E-2</v>
      </c>
      <c r="J8" s="36">
        <f t="shared" si="1"/>
        <v>450</v>
      </c>
      <c r="K8" s="36">
        <f t="shared" si="2"/>
        <v>1600</v>
      </c>
      <c r="L8" s="37">
        <f t="shared" si="3"/>
        <v>76800</v>
      </c>
      <c r="O8" s="76">
        <f t="shared" si="4"/>
        <v>287.5</v>
      </c>
    </row>
    <row r="9" spans="2:17" ht="15.75">
      <c r="B9" s="33">
        <v>6</v>
      </c>
      <c r="C9" s="34" t="s">
        <v>39</v>
      </c>
      <c r="D9" s="33">
        <v>2</v>
      </c>
      <c r="E9" s="33">
        <v>25000</v>
      </c>
      <c r="F9" s="35">
        <v>0.08</v>
      </c>
      <c r="G9" s="38">
        <f t="shared" si="0"/>
        <v>4000</v>
      </c>
      <c r="H9" s="39">
        <v>30000</v>
      </c>
      <c r="I9" s="35">
        <v>3.5000000000000003E-2</v>
      </c>
      <c r="J9" s="36">
        <f t="shared" si="1"/>
        <v>2100</v>
      </c>
      <c r="K9" s="36">
        <f t="shared" si="2"/>
        <v>6100</v>
      </c>
      <c r="L9" s="37">
        <f t="shared" si="3"/>
        <v>292800</v>
      </c>
      <c r="O9" s="76">
        <f t="shared" si="4"/>
        <v>2000</v>
      </c>
    </row>
    <row r="10" spans="2:17" ht="15.75" customHeight="1">
      <c r="B10" s="303" t="s">
        <v>33</v>
      </c>
      <c r="C10" s="298"/>
      <c r="D10" s="298"/>
      <c r="E10" s="298"/>
      <c r="F10" s="298"/>
      <c r="G10" s="77">
        <f>SUM(G4:G9)</f>
        <v>42305</v>
      </c>
      <c r="H10" s="78"/>
      <c r="I10" s="42"/>
      <c r="J10" s="43"/>
      <c r="K10" s="40">
        <f>SUM(K4:K9)</f>
        <v>70257.5</v>
      </c>
    </row>
    <row r="11" spans="2:17" ht="15.75" customHeight="1">
      <c r="B11" s="303" t="s">
        <v>40</v>
      </c>
      <c r="C11" s="298"/>
      <c r="D11" s="298"/>
      <c r="E11" s="298"/>
      <c r="F11" s="298"/>
      <c r="G11" s="79">
        <f>12*G10</f>
        <v>507660</v>
      </c>
      <c r="H11" s="80"/>
      <c r="I11" s="42"/>
      <c r="J11" s="43"/>
      <c r="K11" s="40">
        <f>12*K10</f>
        <v>843090</v>
      </c>
      <c r="Q11" s="57">
        <f>0.25*K10</f>
        <v>17564.375</v>
      </c>
    </row>
    <row r="12" spans="2:17" ht="15.75" customHeight="1">
      <c r="B12" s="303" t="s">
        <v>41</v>
      </c>
      <c r="C12" s="298"/>
      <c r="D12" s="298"/>
      <c r="E12" s="298"/>
      <c r="F12" s="298"/>
      <c r="G12" s="81">
        <f>48*G10</f>
        <v>2030640</v>
      </c>
      <c r="H12" s="82"/>
      <c r="I12" s="42"/>
      <c r="J12" s="43"/>
      <c r="K12" s="40">
        <f>48*K10</f>
        <v>3372360</v>
      </c>
      <c r="Q12" s="57">
        <f>0.25*G11</f>
        <v>126915</v>
      </c>
    </row>
    <row r="15" spans="2:17">
      <c r="B15" s="299" t="s">
        <v>42</v>
      </c>
      <c r="C15" s="298"/>
      <c r="D15" s="298"/>
      <c r="E15" s="298"/>
      <c r="F15" s="298"/>
      <c r="G15" s="298"/>
      <c r="H15" s="298"/>
      <c r="I15" s="298"/>
      <c r="J15" s="298"/>
      <c r="K15" s="300"/>
      <c r="L15" s="44"/>
      <c r="M15" s="44"/>
    </row>
    <row r="16" spans="2:17" ht="60">
      <c r="B16" s="31" t="s">
        <v>24</v>
      </c>
      <c r="C16" s="31" t="s">
        <v>25</v>
      </c>
      <c r="D16" s="32" t="s">
        <v>26</v>
      </c>
      <c r="E16" s="32" t="s">
        <v>27</v>
      </c>
      <c r="F16" s="32" t="s">
        <v>28</v>
      </c>
      <c r="G16" s="32" t="s">
        <v>29</v>
      </c>
      <c r="H16" s="32" t="s">
        <v>30</v>
      </c>
      <c r="I16" s="32" t="s">
        <v>31</v>
      </c>
      <c r="J16" s="32" t="s">
        <v>32</v>
      </c>
      <c r="K16" s="45" t="s">
        <v>33</v>
      </c>
      <c r="L16" s="46" t="s">
        <v>43</v>
      </c>
      <c r="M16" s="46" t="s">
        <v>44</v>
      </c>
      <c r="N16" s="47"/>
      <c r="O16" s="83" t="s">
        <v>78</v>
      </c>
      <c r="P16" s="84"/>
    </row>
    <row r="17" spans="2:20" ht="15.75">
      <c r="B17" s="33">
        <v>1</v>
      </c>
      <c r="C17" s="34" t="s">
        <v>34</v>
      </c>
      <c r="D17" s="33">
        <v>25</v>
      </c>
      <c r="E17" s="33">
        <v>300</v>
      </c>
      <c r="F17" s="35">
        <v>0.15</v>
      </c>
      <c r="G17" s="36">
        <f t="shared" ref="G17:G22" si="5">D17*E17*F17</f>
        <v>1125</v>
      </c>
      <c r="H17" s="33">
        <v>300</v>
      </c>
      <c r="I17" s="35">
        <v>0.06</v>
      </c>
      <c r="J17" s="36">
        <f t="shared" ref="J17:J22" si="6">D17*H17*I17</f>
        <v>450</v>
      </c>
      <c r="K17" s="48">
        <f t="shared" ref="K17:K22" si="7">J17+G17</f>
        <v>1575</v>
      </c>
      <c r="L17" s="49">
        <f t="shared" ref="L17:L22" si="8">48*K17</f>
        <v>75600</v>
      </c>
      <c r="M17" s="49">
        <f t="shared" ref="M17:M22" si="9">L17-L4</f>
        <v>-3024</v>
      </c>
      <c r="O17" s="85">
        <f t="shared" ref="O17:O22" si="10">E17*F17</f>
        <v>45</v>
      </c>
      <c r="P17" s="86"/>
      <c r="T17" s="50"/>
    </row>
    <row r="18" spans="2:20" ht="15.75">
      <c r="B18" s="33">
        <v>2</v>
      </c>
      <c r="C18" s="34" t="s">
        <v>35</v>
      </c>
      <c r="D18" s="33">
        <v>10</v>
      </c>
      <c r="E18" s="33">
        <v>300</v>
      </c>
      <c r="F18" s="35">
        <v>0.55000000000000004</v>
      </c>
      <c r="G18" s="36">
        <f t="shared" si="5"/>
        <v>1650.0000000000002</v>
      </c>
      <c r="H18" s="33">
        <v>300</v>
      </c>
      <c r="I18" s="35">
        <v>0.215</v>
      </c>
      <c r="J18" s="36">
        <f t="shared" si="6"/>
        <v>645</v>
      </c>
      <c r="K18" s="48">
        <f t="shared" si="7"/>
        <v>2295</v>
      </c>
      <c r="L18" s="49">
        <f t="shared" si="8"/>
        <v>110160</v>
      </c>
      <c r="M18" s="49">
        <f t="shared" si="9"/>
        <v>-11016</v>
      </c>
      <c r="O18" s="85">
        <f t="shared" si="10"/>
        <v>165</v>
      </c>
      <c r="P18" s="86"/>
    </row>
    <row r="19" spans="2:20" ht="15.75">
      <c r="B19" s="87">
        <v>3</v>
      </c>
      <c r="C19" s="88" t="s">
        <v>36</v>
      </c>
      <c r="D19" s="87">
        <v>80</v>
      </c>
      <c r="E19" s="87">
        <v>1500</v>
      </c>
      <c r="F19" s="89">
        <v>0.1</v>
      </c>
      <c r="G19" s="90">
        <f t="shared" si="5"/>
        <v>12000</v>
      </c>
      <c r="H19" s="87">
        <v>3000</v>
      </c>
      <c r="I19" s="89">
        <v>4.4999999999999998E-2</v>
      </c>
      <c r="J19" s="90">
        <f t="shared" si="6"/>
        <v>10800</v>
      </c>
      <c r="K19" s="91">
        <f t="shared" si="7"/>
        <v>22800</v>
      </c>
      <c r="L19" s="92">
        <f t="shared" si="8"/>
        <v>1094400</v>
      </c>
      <c r="M19" s="92">
        <f t="shared" si="9"/>
        <v>-68400</v>
      </c>
      <c r="N19" s="93"/>
      <c r="O19" s="94">
        <f t="shared" si="10"/>
        <v>150</v>
      </c>
      <c r="P19" s="86"/>
    </row>
    <row r="20" spans="2:20" ht="15.75">
      <c r="B20" s="33">
        <v>4</v>
      </c>
      <c r="C20" s="34" t="s">
        <v>37</v>
      </c>
      <c r="D20" s="33">
        <v>11</v>
      </c>
      <c r="E20" s="33">
        <v>12000</v>
      </c>
      <c r="F20" s="35">
        <v>0.105</v>
      </c>
      <c r="G20" s="36">
        <f t="shared" si="5"/>
        <v>13860</v>
      </c>
      <c r="H20" s="33">
        <v>15000</v>
      </c>
      <c r="I20" s="35">
        <v>0.05</v>
      </c>
      <c r="J20" s="36">
        <f t="shared" si="6"/>
        <v>8250</v>
      </c>
      <c r="K20" s="48">
        <f t="shared" si="7"/>
        <v>22110</v>
      </c>
      <c r="L20" s="49">
        <f t="shared" si="8"/>
        <v>1061280</v>
      </c>
      <c r="M20" s="49">
        <f t="shared" si="9"/>
        <v>-578880</v>
      </c>
      <c r="O20" s="85">
        <f t="shared" si="10"/>
        <v>1260</v>
      </c>
      <c r="P20" s="86"/>
    </row>
    <row r="21" spans="2:20" ht="15.75" customHeight="1">
      <c r="B21" s="33">
        <v>5</v>
      </c>
      <c r="C21" s="34" t="s">
        <v>38</v>
      </c>
      <c r="D21" s="33">
        <v>3</v>
      </c>
      <c r="E21" s="33">
        <v>2500</v>
      </c>
      <c r="F21" s="35">
        <v>0.115</v>
      </c>
      <c r="G21" s="36">
        <f t="shared" si="5"/>
        <v>862.5</v>
      </c>
      <c r="H21" s="33">
        <v>2500</v>
      </c>
      <c r="I21" s="35">
        <v>4.4999999999999998E-2</v>
      </c>
      <c r="J21" s="36">
        <f t="shared" si="6"/>
        <v>337.5</v>
      </c>
      <c r="K21" s="48">
        <f t="shared" si="7"/>
        <v>1200</v>
      </c>
      <c r="L21" s="49">
        <f t="shared" si="8"/>
        <v>57600</v>
      </c>
      <c r="M21" s="49">
        <f t="shared" si="9"/>
        <v>-19200</v>
      </c>
      <c r="O21" s="85">
        <f t="shared" si="10"/>
        <v>287.5</v>
      </c>
      <c r="P21" s="86"/>
    </row>
    <row r="22" spans="2:20" ht="15.75" customHeight="1">
      <c r="B22" s="33">
        <v>6</v>
      </c>
      <c r="C22" s="34" t="s">
        <v>39</v>
      </c>
      <c r="D22" s="33">
        <v>2</v>
      </c>
      <c r="E22" s="33">
        <v>25000</v>
      </c>
      <c r="F22" s="35">
        <v>0.08</v>
      </c>
      <c r="G22" s="38">
        <f t="shared" si="5"/>
        <v>4000</v>
      </c>
      <c r="H22" s="39">
        <v>30000</v>
      </c>
      <c r="I22" s="35">
        <v>3.5000000000000003E-2</v>
      </c>
      <c r="J22" s="36">
        <f t="shared" si="6"/>
        <v>2100</v>
      </c>
      <c r="K22" s="48">
        <f t="shared" si="7"/>
        <v>6100</v>
      </c>
      <c r="L22" s="49">
        <f t="shared" si="8"/>
        <v>292800</v>
      </c>
      <c r="M22" s="49">
        <f t="shared" si="9"/>
        <v>0</v>
      </c>
      <c r="O22" s="95">
        <f t="shared" si="10"/>
        <v>2000</v>
      </c>
      <c r="P22" s="96"/>
    </row>
    <row r="23" spans="2:20" ht="15.75" customHeight="1">
      <c r="B23" s="297" t="s">
        <v>33</v>
      </c>
      <c r="C23" s="298"/>
      <c r="D23" s="298"/>
      <c r="E23" s="298"/>
      <c r="F23" s="298"/>
      <c r="G23" s="97">
        <f>SUM(G17:G22)</f>
        <v>33497.5</v>
      </c>
      <c r="H23" s="98"/>
      <c r="I23" s="53"/>
      <c r="J23" s="54"/>
      <c r="K23" s="51">
        <f>SUM(K17:K22)</f>
        <v>56080</v>
      </c>
      <c r="L23" s="55"/>
      <c r="M23" s="56">
        <f t="shared" ref="M23:M25" si="11">K23-K10</f>
        <v>-14177.5</v>
      </c>
    </row>
    <row r="24" spans="2:20" ht="15.75" customHeight="1">
      <c r="B24" s="297" t="s">
        <v>40</v>
      </c>
      <c r="C24" s="298"/>
      <c r="D24" s="298"/>
      <c r="E24" s="298"/>
      <c r="F24" s="298"/>
      <c r="G24" s="99">
        <f>12*G23</f>
        <v>401970</v>
      </c>
      <c r="H24" s="100"/>
      <c r="I24" s="53"/>
      <c r="J24" s="54"/>
      <c r="K24" s="51">
        <f>12*K23</f>
        <v>672960</v>
      </c>
      <c r="L24" s="55"/>
      <c r="M24" s="56">
        <f t="shared" si="11"/>
        <v>-170130</v>
      </c>
    </row>
    <row r="25" spans="2:20" ht="15.75" customHeight="1">
      <c r="B25" s="297" t="s">
        <v>41</v>
      </c>
      <c r="C25" s="298"/>
      <c r="D25" s="298"/>
      <c r="E25" s="298"/>
      <c r="F25" s="298"/>
      <c r="G25" s="101">
        <f>48*G23</f>
        <v>1607880</v>
      </c>
      <c r="H25" s="102"/>
      <c r="I25" s="53"/>
      <c r="J25" s="54"/>
      <c r="K25" s="51">
        <f>48*K23</f>
        <v>2691840</v>
      </c>
      <c r="L25" s="55"/>
      <c r="M25" s="56">
        <f t="shared" si="11"/>
        <v>-680520</v>
      </c>
    </row>
    <row r="26" spans="2:20" ht="15.75" customHeight="1">
      <c r="K26" s="37">
        <f>K25-K12</f>
        <v>-680520</v>
      </c>
    </row>
    <row r="27" spans="2:20" ht="15.75" customHeight="1"/>
    <row r="28" spans="2:20">
      <c r="B28" s="299"/>
      <c r="C28" s="298"/>
      <c r="D28" s="298"/>
      <c r="E28" s="298"/>
      <c r="F28" s="298"/>
      <c r="G28" s="298"/>
      <c r="H28" s="298"/>
      <c r="I28" s="298"/>
      <c r="J28" s="298"/>
      <c r="K28" s="300"/>
      <c r="L28" s="44"/>
      <c r="M28" s="44"/>
    </row>
    <row r="29" spans="2:20" ht="60">
      <c r="B29" s="31" t="s">
        <v>24</v>
      </c>
      <c r="C29" s="31" t="s">
        <v>25</v>
      </c>
      <c r="D29" s="32" t="s">
        <v>26</v>
      </c>
      <c r="E29" s="32" t="s">
        <v>27</v>
      </c>
      <c r="F29" s="32" t="s">
        <v>28</v>
      </c>
      <c r="G29" s="32" t="s">
        <v>29</v>
      </c>
      <c r="H29" s="32" t="s">
        <v>30</v>
      </c>
      <c r="I29" s="32" t="s">
        <v>31</v>
      </c>
      <c r="J29" s="32" t="s">
        <v>32</v>
      </c>
      <c r="K29" s="45" t="s">
        <v>33</v>
      </c>
      <c r="L29" s="46" t="s">
        <v>43</v>
      </c>
      <c r="M29" s="46" t="s">
        <v>44</v>
      </c>
      <c r="N29" s="47"/>
      <c r="O29" s="83" t="s">
        <v>78</v>
      </c>
      <c r="P29" s="84"/>
      <c r="Q29" s="309" t="s">
        <v>79</v>
      </c>
      <c r="R29" s="296"/>
    </row>
    <row r="30" spans="2:20" ht="18.75">
      <c r="B30" s="33">
        <v>1</v>
      </c>
      <c r="C30" s="34" t="s">
        <v>34</v>
      </c>
      <c r="D30" s="33">
        <v>25</v>
      </c>
      <c r="E30" s="103">
        <f t="shared" ref="E30:E35" si="12">0.9*E17</f>
        <v>270</v>
      </c>
      <c r="F30" s="104">
        <v>0.15</v>
      </c>
      <c r="G30" s="36">
        <f t="shared" ref="G30:G35" si="13">D30*E30*F30</f>
        <v>1012.5</v>
      </c>
      <c r="H30" s="33">
        <v>300</v>
      </c>
      <c r="I30" s="104">
        <v>0.06</v>
      </c>
      <c r="J30" s="36">
        <f t="shared" ref="J30:J35" si="14">D30*H30*I30</f>
        <v>450</v>
      </c>
      <c r="K30" s="48">
        <f t="shared" ref="K30:K35" si="15">J30+G30</f>
        <v>1462.5</v>
      </c>
      <c r="L30" s="49">
        <f t="shared" ref="L30:L35" si="16">48*K30</f>
        <v>70200</v>
      </c>
      <c r="M30" s="49">
        <f t="shared" ref="M30:M35" si="17">L30-L17</f>
        <v>-5400</v>
      </c>
      <c r="O30" s="85">
        <f t="shared" ref="O30:O35" si="18">E30*F30</f>
        <v>40.5</v>
      </c>
      <c r="P30" s="105">
        <f t="shared" ref="P30:P35" si="19">O30-O17</f>
        <v>-4.5</v>
      </c>
      <c r="Q30" s="106"/>
      <c r="R30" s="107"/>
    </row>
    <row r="31" spans="2:20" ht="18.75">
      <c r="B31" s="33">
        <v>2</v>
      </c>
      <c r="C31" s="34" t="s">
        <v>35</v>
      </c>
      <c r="D31" s="33">
        <v>10</v>
      </c>
      <c r="E31" s="103">
        <f t="shared" si="12"/>
        <v>270</v>
      </c>
      <c r="F31" s="35">
        <v>0.55000000000000004</v>
      </c>
      <c r="G31" s="36">
        <f t="shared" si="13"/>
        <v>1485.0000000000002</v>
      </c>
      <c r="H31" s="33">
        <v>300</v>
      </c>
      <c r="I31" s="35">
        <v>0.215</v>
      </c>
      <c r="J31" s="36">
        <f t="shared" si="14"/>
        <v>645</v>
      </c>
      <c r="K31" s="48">
        <f t="shared" si="15"/>
        <v>2130</v>
      </c>
      <c r="L31" s="49">
        <f t="shared" si="16"/>
        <v>102240</v>
      </c>
      <c r="M31" s="49">
        <f t="shared" si="17"/>
        <v>-7920</v>
      </c>
      <c r="O31" s="85">
        <f t="shared" si="18"/>
        <v>148.5</v>
      </c>
      <c r="P31" s="105">
        <f t="shared" si="19"/>
        <v>-16.5</v>
      </c>
      <c r="Q31" s="108">
        <f>H36/G23</f>
        <v>-0.1</v>
      </c>
      <c r="R31" s="106" t="s">
        <v>80</v>
      </c>
    </row>
    <row r="32" spans="2:20" ht="15.75">
      <c r="B32" s="33">
        <v>3</v>
      </c>
      <c r="C32" s="34" t="s">
        <v>36</v>
      </c>
      <c r="D32" s="33">
        <v>80</v>
      </c>
      <c r="E32" s="103">
        <f t="shared" si="12"/>
        <v>1350</v>
      </c>
      <c r="F32" s="35">
        <v>0.1</v>
      </c>
      <c r="G32" s="36">
        <f t="shared" si="13"/>
        <v>10800</v>
      </c>
      <c r="H32" s="33">
        <v>3000</v>
      </c>
      <c r="I32" s="35">
        <v>4.4999999999999998E-2</v>
      </c>
      <c r="J32" s="36">
        <f t="shared" si="14"/>
        <v>10800</v>
      </c>
      <c r="K32" s="48">
        <f t="shared" si="15"/>
        <v>21600</v>
      </c>
      <c r="L32" s="49">
        <f t="shared" si="16"/>
        <v>1036800</v>
      </c>
      <c r="M32" s="49">
        <f t="shared" si="17"/>
        <v>-57600</v>
      </c>
      <c r="O32" s="85">
        <f t="shared" si="18"/>
        <v>135</v>
      </c>
      <c r="P32" s="105">
        <f t="shared" si="19"/>
        <v>-15</v>
      </c>
    </row>
    <row r="33" spans="2:18" ht="15.75">
      <c r="B33" s="33">
        <v>4</v>
      </c>
      <c r="C33" s="34" t="s">
        <v>37</v>
      </c>
      <c r="D33" s="33">
        <v>11</v>
      </c>
      <c r="E33" s="103">
        <f t="shared" si="12"/>
        <v>10800</v>
      </c>
      <c r="F33" s="35">
        <v>0.105</v>
      </c>
      <c r="G33" s="36">
        <f t="shared" si="13"/>
        <v>12474</v>
      </c>
      <c r="H33" s="33">
        <v>15000</v>
      </c>
      <c r="I33" s="35">
        <v>0.05</v>
      </c>
      <c r="J33" s="36">
        <f t="shared" si="14"/>
        <v>8250</v>
      </c>
      <c r="K33" s="48">
        <f t="shared" si="15"/>
        <v>20724</v>
      </c>
      <c r="L33" s="49">
        <f t="shared" si="16"/>
        <v>994752</v>
      </c>
      <c r="M33" s="49">
        <f t="shared" si="17"/>
        <v>-66528</v>
      </c>
      <c r="O33" s="85">
        <f t="shared" si="18"/>
        <v>1134</v>
      </c>
      <c r="P33" s="105">
        <f t="shared" si="19"/>
        <v>-126</v>
      </c>
    </row>
    <row r="34" spans="2:18" ht="15.75" customHeight="1">
      <c r="B34" s="33">
        <v>5</v>
      </c>
      <c r="C34" s="34" t="s">
        <v>38</v>
      </c>
      <c r="D34" s="33">
        <v>3</v>
      </c>
      <c r="E34" s="103">
        <f t="shared" si="12"/>
        <v>2250</v>
      </c>
      <c r="F34" s="35">
        <v>0.115</v>
      </c>
      <c r="G34" s="36">
        <f t="shared" si="13"/>
        <v>776.25</v>
      </c>
      <c r="H34" s="33">
        <v>2500</v>
      </c>
      <c r="I34" s="35">
        <v>4.4999999999999998E-2</v>
      </c>
      <c r="J34" s="36">
        <f t="shared" si="14"/>
        <v>337.5</v>
      </c>
      <c r="K34" s="48">
        <f t="shared" si="15"/>
        <v>1113.75</v>
      </c>
      <c r="L34" s="49">
        <f t="shared" si="16"/>
        <v>53460</v>
      </c>
      <c r="M34" s="49">
        <f t="shared" si="17"/>
        <v>-4140</v>
      </c>
      <c r="O34" s="85">
        <f t="shared" si="18"/>
        <v>258.75</v>
      </c>
      <c r="P34" s="105">
        <f t="shared" si="19"/>
        <v>-28.75</v>
      </c>
    </row>
    <row r="35" spans="2:18" ht="15.75" customHeight="1">
      <c r="B35" s="33">
        <v>6</v>
      </c>
      <c r="C35" s="34" t="s">
        <v>39</v>
      </c>
      <c r="D35" s="33">
        <v>2</v>
      </c>
      <c r="E35" s="103">
        <f t="shared" si="12"/>
        <v>22500</v>
      </c>
      <c r="F35" s="35">
        <v>0.08</v>
      </c>
      <c r="G35" s="38">
        <f t="shared" si="13"/>
        <v>3600</v>
      </c>
      <c r="H35" s="39">
        <v>30000</v>
      </c>
      <c r="I35" s="35">
        <v>3.5000000000000003E-2</v>
      </c>
      <c r="J35" s="36">
        <f t="shared" si="14"/>
        <v>2100</v>
      </c>
      <c r="K35" s="48">
        <f t="shared" si="15"/>
        <v>5700</v>
      </c>
      <c r="L35" s="49">
        <f t="shared" si="16"/>
        <v>273600</v>
      </c>
      <c r="M35" s="49">
        <f t="shared" si="17"/>
        <v>-19200</v>
      </c>
      <c r="O35" s="95">
        <f t="shared" si="18"/>
        <v>1800</v>
      </c>
      <c r="P35" s="109">
        <f t="shared" si="19"/>
        <v>-200</v>
      </c>
    </row>
    <row r="36" spans="2:18" ht="15.75" customHeight="1">
      <c r="B36" s="297" t="s">
        <v>33</v>
      </c>
      <c r="C36" s="298"/>
      <c r="D36" s="298"/>
      <c r="E36" s="298"/>
      <c r="F36" s="298"/>
      <c r="G36" s="97">
        <f>SUM(G30:G35)</f>
        <v>30147.75</v>
      </c>
      <c r="H36" s="110">
        <f t="shared" ref="H36:H38" si="20">G36-G23</f>
        <v>-3349.75</v>
      </c>
      <c r="I36" s="53"/>
      <c r="J36" s="54"/>
      <c r="K36" s="111">
        <f>SUM(K30:K35)</f>
        <v>52730.25</v>
      </c>
      <c r="L36" s="55"/>
      <c r="M36" s="56">
        <f t="shared" ref="M36:M38" si="21">K36-K23</f>
        <v>-3349.75</v>
      </c>
    </row>
    <row r="37" spans="2:18" ht="15.75" customHeight="1">
      <c r="B37" s="297" t="s">
        <v>40</v>
      </c>
      <c r="C37" s="298"/>
      <c r="D37" s="298"/>
      <c r="E37" s="298"/>
      <c r="F37" s="298"/>
      <c r="G37" s="112">
        <f>12*G36</f>
        <v>361773</v>
      </c>
      <c r="H37" s="113">
        <f t="shared" si="20"/>
        <v>-40197</v>
      </c>
      <c r="I37" s="53"/>
      <c r="J37" s="54"/>
      <c r="K37" s="111">
        <f>12*K36</f>
        <v>632763</v>
      </c>
      <c r="L37" s="55"/>
      <c r="M37" s="56">
        <f t="shared" si="21"/>
        <v>-40197</v>
      </c>
    </row>
    <row r="38" spans="2:18" ht="15.75" customHeight="1">
      <c r="B38" s="297" t="s">
        <v>41</v>
      </c>
      <c r="C38" s="298"/>
      <c r="D38" s="298"/>
      <c r="E38" s="298"/>
      <c r="F38" s="298"/>
      <c r="G38" s="101">
        <f>48*G36</f>
        <v>1447092</v>
      </c>
      <c r="H38" s="114">
        <f t="shared" si="20"/>
        <v>-160788</v>
      </c>
      <c r="I38" s="53"/>
      <c r="J38" s="54"/>
      <c r="K38" s="111">
        <f>48*K36</f>
        <v>2531052</v>
      </c>
      <c r="L38" s="55"/>
      <c r="M38" s="56">
        <f t="shared" si="21"/>
        <v>-160788</v>
      </c>
      <c r="O38" s="115">
        <f>K39/K12</f>
        <v>-4.7678183823791055E-2</v>
      </c>
    </row>
    <row r="39" spans="2:18" ht="15.75" customHeight="1">
      <c r="K39" s="37">
        <f>K38-K25</f>
        <v>-160788</v>
      </c>
      <c r="O39" s="115">
        <f>O38+'Resumo do Contrato'!H5</f>
        <v>-0.24947158666334554</v>
      </c>
    </row>
    <row r="40" spans="2:18" ht="15.75" customHeight="1"/>
    <row r="41" spans="2:18">
      <c r="B41" s="299"/>
      <c r="C41" s="298"/>
      <c r="D41" s="298"/>
      <c r="E41" s="298"/>
      <c r="F41" s="298"/>
      <c r="G41" s="298"/>
      <c r="H41" s="298"/>
      <c r="I41" s="298"/>
      <c r="J41" s="298"/>
      <c r="K41" s="300"/>
      <c r="L41" s="44"/>
      <c r="M41" s="44"/>
    </row>
    <row r="42" spans="2:18" ht="60">
      <c r="B42" s="31" t="s">
        <v>24</v>
      </c>
      <c r="C42" s="31" t="s">
        <v>25</v>
      </c>
      <c r="D42" s="32" t="s">
        <v>26</v>
      </c>
      <c r="E42" s="32" t="s">
        <v>27</v>
      </c>
      <c r="F42" s="32" t="s">
        <v>28</v>
      </c>
      <c r="G42" s="32" t="s">
        <v>29</v>
      </c>
      <c r="H42" s="32" t="s">
        <v>30</v>
      </c>
      <c r="I42" s="32" t="s">
        <v>31</v>
      </c>
      <c r="J42" s="32" t="s">
        <v>32</v>
      </c>
      <c r="K42" s="45" t="s">
        <v>33</v>
      </c>
      <c r="L42" s="46" t="s">
        <v>43</v>
      </c>
      <c r="M42" s="46" t="s">
        <v>44</v>
      </c>
      <c r="N42" s="47"/>
      <c r="O42" s="83" t="s">
        <v>78</v>
      </c>
      <c r="P42" s="84"/>
      <c r="Q42" s="309" t="s">
        <v>81</v>
      </c>
      <c r="R42" s="296"/>
    </row>
    <row r="43" spans="2:18" ht="18.75">
      <c r="B43" s="33">
        <v>1</v>
      </c>
      <c r="C43" s="34" t="s">
        <v>34</v>
      </c>
      <c r="D43" s="33">
        <v>25</v>
      </c>
      <c r="E43" s="103">
        <f t="shared" ref="E43:E48" si="22">0.8*E17</f>
        <v>240</v>
      </c>
      <c r="F43" s="35">
        <v>0.15</v>
      </c>
      <c r="G43" s="36">
        <f t="shared" ref="G43:G48" si="23">D43*E43*F43</f>
        <v>900</v>
      </c>
      <c r="H43" s="33">
        <v>300</v>
      </c>
      <c r="I43" s="35">
        <v>0.06</v>
      </c>
      <c r="J43" s="36">
        <f t="shared" ref="J43:J48" si="24">D43*H43*I43</f>
        <v>450</v>
      </c>
      <c r="K43" s="48">
        <f t="shared" ref="K43:K48" si="25">J43+G43</f>
        <v>1350</v>
      </c>
      <c r="L43" s="49">
        <f t="shared" ref="L43:L48" si="26">48*K43</f>
        <v>64800</v>
      </c>
      <c r="M43" s="49">
        <f t="shared" ref="M43:M48" si="27">L43-L17</f>
        <v>-10800</v>
      </c>
      <c r="O43" s="85">
        <f t="shared" ref="O43:O48" si="28">E43*F43</f>
        <v>36</v>
      </c>
      <c r="P43" s="105">
        <f t="shared" ref="P43:P48" si="29">O43-O17</f>
        <v>-9</v>
      </c>
      <c r="Q43" s="106"/>
      <c r="R43" s="107"/>
    </row>
    <row r="44" spans="2:18" ht="18.75">
      <c r="B44" s="33">
        <v>2</v>
      </c>
      <c r="C44" s="34" t="s">
        <v>35</v>
      </c>
      <c r="D44" s="33">
        <v>10</v>
      </c>
      <c r="E44" s="103">
        <f t="shared" si="22"/>
        <v>240</v>
      </c>
      <c r="F44" s="35">
        <v>0.55000000000000004</v>
      </c>
      <c r="G44" s="36">
        <f t="shared" si="23"/>
        <v>1320</v>
      </c>
      <c r="H44" s="33">
        <v>300</v>
      </c>
      <c r="I44" s="35">
        <v>0.215</v>
      </c>
      <c r="J44" s="36">
        <f t="shared" si="24"/>
        <v>645</v>
      </c>
      <c r="K44" s="48">
        <f t="shared" si="25"/>
        <v>1965</v>
      </c>
      <c r="L44" s="49">
        <f t="shared" si="26"/>
        <v>94320</v>
      </c>
      <c r="M44" s="49">
        <f t="shared" si="27"/>
        <v>-15840</v>
      </c>
      <c r="O44" s="85">
        <f t="shared" si="28"/>
        <v>132</v>
      </c>
      <c r="P44" s="105">
        <f t="shared" si="29"/>
        <v>-33</v>
      </c>
      <c r="Q44" s="116">
        <f>H49/G23</f>
        <v>-0.2</v>
      </c>
      <c r="R44" s="106" t="s">
        <v>80</v>
      </c>
    </row>
    <row r="45" spans="2:18" ht="15.75">
      <c r="B45" s="33">
        <v>3</v>
      </c>
      <c r="C45" s="34" t="s">
        <v>36</v>
      </c>
      <c r="D45" s="33">
        <v>80</v>
      </c>
      <c r="E45" s="103">
        <f t="shared" si="22"/>
        <v>1200</v>
      </c>
      <c r="F45" s="35">
        <v>0.1</v>
      </c>
      <c r="G45" s="36">
        <f t="shared" si="23"/>
        <v>9600</v>
      </c>
      <c r="H45" s="33">
        <v>3000</v>
      </c>
      <c r="I45" s="35">
        <v>4.4999999999999998E-2</v>
      </c>
      <c r="J45" s="36">
        <f t="shared" si="24"/>
        <v>10800</v>
      </c>
      <c r="K45" s="48">
        <f t="shared" si="25"/>
        <v>20400</v>
      </c>
      <c r="L45" s="49">
        <f t="shared" si="26"/>
        <v>979200</v>
      </c>
      <c r="M45" s="49">
        <f t="shared" si="27"/>
        <v>-115200</v>
      </c>
      <c r="O45" s="85">
        <f t="shared" si="28"/>
        <v>120</v>
      </c>
      <c r="P45" s="105">
        <f t="shared" si="29"/>
        <v>-30</v>
      </c>
    </row>
    <row r="46" spans="2:18" ht="15.75">
      <c r="B46" s="33">
        <v>4</v>
      </c>
      <c r="C46" s="34" t="s">
        <v>37</v>
      </c>
      <c r="D46" s="33">
        <v>11</v>
      </c>
      <c r="E46" s="103">
        <f t="shared" si="22"/>
        <v>9600</v>
      </c>
      <c r="F46" s="35">
        <v>0.105</v>
      </c>
      <c r="G46" s="36">
        <f t="shared" si="23"/>
        <v>11088</v>
      </c>
      <c r="H46" s="33">
        <v>15000</v>
      </c>
      <c r="I46" s="35">
        <v>0.05</v>
      </c>
      <c r="J46" s="36">
        <f t="shared" si="24"/>
        <v>8250</v>
      </c>
      <c r="K46" s="48">
        <f t="shared" si="25"/>
        <v>19338</v>
      </c>
      <c r="L46" s="49">
        <f t="shared" si="26"/>
        <v>928224</v>
      </c>
      <c r="M46" s="49">
        <f t="shared" si="27"/>
        <v>-133056</v>
      </c>
      <c r="O46" s="85">
        <f t="shared" si="28"/>
        <v>1008</v>
      </c>
      <c r="P46" s="105">
        <f t="shared" si="29"/>
        <v>-252</v>
      </c>
    </row>
    <row r="47" spans="2:18" ht="15.75" customHeight="1">
      <c r="B47" s="33">
        <v>5</v>
      </c>
      <c r="C47" s="34" t="s">
        <v>38</v>
      </c>
      <c r="D47" s="33">
        <v>3</v>
      </c>
      <c r="E47" s="103">
        <f t="shared" si="22"/>
        <v>2000</v>
      </c>
      <c r="F47" s="35">
        <v>0.115</v>
      </c>
      <c r="G47" s="36">
        <f t="shared" si="23"/>
        <v>690</v>
      </c>
      <c r="H47" s="33">
        <v>2500</v>
      </c>
      <c r="I47" s="35">
        <v>4.4999999999999998E-2</v>
      </c>
      <c r="J47" s="36">
        <f t="shared" si="24"/>
        <v>337.5</v>
      </c>
      <c r="K47" s="48">
        <f t="shared" si="25"/>
        <v>1027.5</v>
      </c>
      <c r="L47" s="49">
        <f t="shared" si="26"/>
        <v>49320</v>
      </c>
      <c r="M47" s="49">
        <f t="shared" si="27"/>
        <v>-8280</v>
      </c>
      <c r="O47" s="85">
        <f t="shared" si="28"/>
        <v>230</v>
      </c>
      <c r="P47" s="105">
        <f t="shared" si="29"/>
        <v>-57.5</v>
      </c>
    </row>
    <row r="48" spans="2:18" ht="15.75" customHeight="1">
      <c r="B48" s="33">
        <v>6</v>
      </c>
      <c r="C48" s="34" t="s">
        <v>39</v>
      </c>
      <c r="D48" s="33">
        <v>2</v>
      </c>
      <c r="E48" s="103">
        <f t="shared" si="22"/>
        <v>20000</v>
      </c>
      <c r="F48" s="35">
        <v>0.08</v>
      </c>
      <c r="G48" s="38">
        <f t="shared" si="23"/>
        <v>3200</v>
      </c>
      <c r="H48" s="39">
        <v>30000</v>
      </c>
      <c r="I48" s="35">
        <v>3.5000000000000003E-2</v>
      </c>
      <c r="J48" s="36">
        <f t="shared" si="24"/>
        <v>2100</v>
      </c>
      <c r="K48" s="48">
        <f t="shared" si="25"/>
        <v>5300</v>
      </c>
      <c r="L48" s="49">
        <f t="shared" si="26"/>
        <v>254400</v>
      </c>
      <c r="M48" s="49">
        <f t="shared" si="27"/>
        <v>-38400</v>
      </c>
      <c r="O48" s="95">
        <f t="shared" si="28"/>
        <v>1600</v>
      </c>
      <c r="P48" s="109">
        <f t="shared" si="29"/>
        <v>-400</v>
      </c>
    </row>
    <row r="49" spans="2:18" ht="15.75" customHeight="1">
      <c r="B49" s="297" t="s">
        <v>33</v>
      </c>
      <c r="C49" s="298"/>
      <c r="D49" s="298"/>
      <c r="E49" s="298"/>
      <c r="F49" s="298"/>
      <c r="G49" s="97">
        <f>SUM(G43:G48)</f>
        <v>26798</v>
      </c>
      <c r="H49" s="110">
        <f t="shared" ref="H49:H51" si="30">G49-G23</f>
        <v>-6699.5</v>
      </c>
      <c r="I49" s="53"/>
      <c r="J49" s="54"/>
      <c r="K49" s="111">
        <f>SUM(K43:K48)</f>
        <v>49380.5</v>
      </c>
      <c r="L49" s="55"/>
      <c r="M49" s="56">
        <f t="shared" ref="M49:M51" si="31">K49-K23</f>
        <v>-6699.5</v>
      </c>
    </row>
    <row r="50" spans="2:18" ht="15.75" customHeight="1">
      <c r="B50" s="297" t="s">
        <v>40</v>
      </c>
      <c r="C50" s="298"/>
      <c r="D50" s="298"/>
      <c r="E50" s="298"/>
      <c r="F50" s="298"/>
      <c r="G50" s="112">
        <f>12*G49</f>
        <v>321576</v>
      </c>
      <c r="H50" s="113">
        <f t="shared" si="30"/>
        <v>-80394</v>
      </c>
      <c r="I50" s="53"/>
      <c r="J50" s="54"/>
      <c r="K50" s="111">
        <f>12*K49</f>
        <v>592566</v>
      </c>
      <c r="L50" s="55"/>
      <c r="M50" s="56">
        <f t="shared" si="31"/>
        <v>-80394</v>
      </c>
      <c r="Q50" s="117"/>
    </row>
    <row r="51" spans="2:18" ht="15.75" customHeight="1">
      <c r="B51" s="297" t="s">
        <v>41</v>
      </c>
      <c r="C51" s="298"/>
      <c r="D51" s="298"/>
      <c r="E51" s="298"/>
      <c r="F51" s="298"/>
      <c r="G51" s="101">
        <f>48*G49</f>
        <v>1286304</v>
      </c>
      <c r="H51" s="114">
        <f t="shared" si="30"/>
        <v>-321576</v>
      </c>
      <c r="I51" s="53"/>
      <c r="J51" s="54"/>
      <c r="K51" s="111">
        <f>48*K49</f>
        <v>2370264</v>
      </c>
      <c r="L51" s="55"/>
      <c r="M51" s="56">
        <f t="shared" si="31"/>
        <v>-321576</v>
      </c>
      <c r="O51" s="115">
        <f>K52/K12</f>
        <v>-9.535636764758211E-2</v>
      </c>
    </row>
    <row r="52" spans="2:18" ht="15.75" customHeight="1">
      <c r="K52" s="37">
        <f>K51-K25</f>
        <v>-321576</v>
      </c>
      <c r="O52" s="115">
        <f>O51+'Resumo do Contrato'!H5</f>
        <v>-0.29714977048713659</v>
      </c>
    </row>
    <row r="53" spans="2:18" ht="15.75" customHeight="1"/>
    <row r="54" spans="2:18">
      <c r="B54" s="299"/>
      <c r="C54" s="298"/>
      <c r="D54" s="298"/>
      <c r="E54" s="298"/>
      <c r="F54" s="298"/>
      <c r="G54" s="298"/>
      <c r="H54" s="298"/>
      <c r="I54" s="298"/>
      <c r="J54" s="298"/>
      <c r="K54" s="300"/>
      <c r="L54" s="44"/>
      <c r="M54" s="44"/>
    </row>
    <row r="55" spans="2:18" ht="60">
      <c r="B55" s="31" t="s">
        <v>24</v>
      </c>
      <c r="C55" s="31" t="s">
        <v>25</v>
      </c>
      <c r="D55" s="32" t="s">
        <v>26</v>
      </c>
      <c r="E55" s="32" t="s">
        <v>27</v>
      </c>
      <c r="F55" s="32" t="s">
        <v>28</v>
      </c>
      <c r="G55" s="32" t="s">
        <v>29</v>
      </c>
      <c r="H55" s="32" t="s">
        <v>30</v>
      </c>
      <c r="I55" s="32" t="s">
        <v>31</v>
      </c>
      <c r="J55" s="32" t="s">
        <v>32</v>
      </c>
      <c r="K55" s="45" t="s">
        <v>33</v>
      </c>
      <c r="L55" s="46" t="s">
        <v>43</v>
      </c>
      <c r="M55" s="46" t="s">
        <v>44</v>
      </c>
      <c r="N55" s="47"/>
      <c r="O55" s="83" t="s">
        <v>78</v>
      </c>
      <c r="P55" s="84"/>
      <c r="Q55" s="309" t="s">
        <v>82</v>
      </c>
      <c r="R55" s="296"/>
    </row>
    <row r="56" spans="2:18" ht="18.75">
      <c r="B56" s="33">
        <v>1</v>
      </c>
      <c r="C56" s="34" t="s">
        <v>34</v>
      </c>
      <c r="D56" s="33">
        <v>25</v>
      </c>
      <c r="E56" s="103">
        <f t="shared" ref="E56:E61" si="32">0.6*E17</f>
        <v>180</v>
      </c>
      <c r="F56" s="35">
        <v>0.15</v>
      </c>
      <c r="G56" s="36">
        <f t="shared" ref="G56:G61" si="33">D56*E56*F56</f>
        <v>675</v>
      </c>
      <c r="H56" s="33">
        <v>300</v>
      </c>
      <c r="I56" s="35">
        <v>0.06</v>
      </c>
      <c r="J56" s="36">
        <f t="shared" ref="J56:J61" si="34">D56*H56*I56</f>
        <v>450</v>
      </c>
      <c r="K56" s="48">
        <f t="shared" ref="K56:K61" si="35">J56+G56</f>
        <v>1125</v>
      </c>
      <c r="L56" s="49">
        <f t="shared" ref="L56:L61" si="36">48*K56</f>
        <v>54000</v>
      </c>
      <c r="M56" s="49">
        <f t="shared" ref="M56:M61" si="37">L56-L17</f>
        <v>-21600</v>
      </c>
      <c r="O56" s="85">
        <f t="shared" ref="O56:O61" si="38">E56*F56</f>
        <v>27</v>
      </c>
      <c r="P56" s="105">
        <f t="shared" ref="P56:P61" si="39">O56-O30</f>
        <v>-13.5</v>
      </c>
      <c r="Q56" s="106"/>
      <c r="R56" s="107"/>
    </row>
    <row r="57" spans="2:18" ht="18.75">
      <c r="B57" s="33">
        <v>2</v>
      </c>
      <c r="C57" s="34" t="s">
        <v>35</v>
      </c>
      <c r="D57" s="33">
        <v>10</v>
      </c>
      <c r="E57" s="103">
        <f t="shared" si="32"/>
        <v>180</v>
      </c>
      <c r="F57" s="35">
        <v>0.55000000000000004</v>
      </c>
      <c r="G57" s="36">
        <f t="shared" si="33"/>
        <v>990.00000000000011</v>
      </c>
      <c r="H57" s="33">
        <v>300</v>
      </c>
      <c r="I57" s="35">
        <v>0.215</v>
      </c>
      <c r="J57" s="36">
        <f t="shared" si="34"/>
        <v>645</v>
      </c>
      <c r="K57" s="48">
        <f t="shared" si="35"/>
        <v>1635</v>
      </c>
      <c r="L57" s="49">
        <f t="shared" si="36"/>
        <v>78480</v>
      </c>
      <c r="M57" s="49">
        <f t="shared" si="37"/>
        <v>-31680</v>
      </c>
      <c r="O57" s="85">
        <f t="shared" si="38"/>
        <v>99.000000000000014</v>
      </c>
      <c r="P57" s="105">
        <f t="shared" si="39"/>
        <v>-49.499999999999986</v>
      </c>
      <c r="Q57" s="116">
        <f>H62/G23</f>
        <v>-0.4</v>
      </c>
      <c r="R57" s="106" t="s">
        <v>80</v>
      </c>
    </row>
    <row r="58" spans="2:18" ht="15.75">
      <c r="B58" s="33">
        <v>3</v>
      </c>
      <c r="C58" s="34" t="s">
        <v>36</v>
      </c>
      <c r="D58" s="33">
        <v>80</v>
      </c>
      <c r="E58" s="103">
        <f t="shared" si="32"/>
        <v>900</v>
      </c>
      <c r="F58" s="35">
        <v>0.1</v>
      </c>
      <c r="G58" s="36">
        <f t="shared" si="33"/>
        <v>7200</v>
      </c>
      <c r="H58" s="33">
        <v>3000</v>
      </c>
      <c r="I58" s="35">
        <v>4.4999999999999998E-2</v>
      </c>
      <c r="J58" s="36">
        <f t="shared" si="34"/>
        <v>10800</v>
      </c>
      <c r="K58" s="48">
        <f t="shared" si="35"/>
        <v>18000</v>
      </c>
      <c r="L58" s="49">
        <f t="shared" si="36"/>
        <v>864000</v>
      </c>
      <c r="M58" s="49">
        <f t="shared" si="37"/>
        <v>-230400</v>
      </c>
      <c r="O58" s="85">
        <f t="shared" si="38"/>
        <v>90</v>
      </c>
      <c r="P58" s="105">
        <f t="shared" si="39"/>
        <v>-45</v>
      </c>
    </row>
    <row r="59" spans="2:18" ht="15.75">
      <c r="B59" s="33">
        <v>4</v>
      </c>
      <c r="C59" s="34" t="s">
        <v>37</v>
      </c>
      <c r="D59" s="33">
        <v>11</v>
      </c>
      <c r="E59" s="103">
        <f t="shared" si="32"/>
        <v>7200</v>
      </c>
      <c r="F59" s="35">
        <v>0.105</v>
      </c>
      <c r="G59" s="36">
        <f t="shared" si="33"/>
        <v>8316</v>
      </c>
      <c r="H59" s="33">
        <v>15000</v>
      </c>
      <c r="I59" s="35">
        <v>0.05</v>
      </c>
      <c r="J59" s="36">
        <f t="shared" si="34"/>
        <v>8250</v>
      </c>
      <c r="K59" s="48">
        <f t="shared" si="35"/>
        <v>16566</v>
      </c>
      <c r="L59" s="49">
        <f t="shared" si="36"/>
        <v>795168</v>
      </c>
      <c r="M59" s="49">
        <f t="shared" si="37"/>
        <v>-266112</v>
      </c>
      <c r="O59" s="85">
        <f t="shared" si="38"/>
        <v>756</v>
      </c>
      <c r="P59" s="105">
        <f t="shared" si="39"/>
        <v>-378</v>
      </c>
    </row>
    <row r="60" spans="2:18" ht="15.75" customHeight="1">
      <c r="B60" s="33">
        <v>5</v>
      </c>
      <c r="C60" s="34" t="s">
        <v>38</v>
      </c>
      <c r="D60" s="33">
        <v>3</v>
      </c>
      <c r="E60" s="103">
        <f t="shared" si="32"/>
        <v>1500</v>
      </c>
      <c r="F60" s="35">
        <v>0.115</v>
      </c>
      <c r="G60" s="36">
        <f t="shared" si="33"/>
        <v>517.5</v>
      </c>
      <c r="H60" s="33">
        <v>2500</v>
      </c>
      <c r="I60" s="35">
        <v>4.4999999999999998E-2</v>
      </c>
      <c r="J60" s="36">
        <f t="shared" si="34"/>
        <v>337.5</v>
      </c>
      <c r="K60" s="48">
        <f t="shared" si="35"/>
        <v>855</v>
      </c>
      <c r="L60" s="49">
        <f t="shared" si="36"/>
        <v>41040</v>
      </c>
      <c r="M60" s="49">
        <f t="shared" si="37"/>
        <v>-16560</v>
      </c>
      <c r="O60" s="85">
        <f t="shared" si="38"/>
        <v>172.5</v>
      </c>
      <c r="P60" s="105">
        <f t="shared" si="39"/>
        <v>-86.25</v>
      </c>
    </row>
    <row r="61" spans="2:18" ht="15.75" customHeight="1">
      <c r="B61" s="33">
        <v>6</v>
      </c>
      <c r="C61" s="34" t="s">
        <v>39</v>
      </c>
      <c r="D61" s="33">
        <v>2</v>
      </c>
      <c r="E61" s="103">
        <f t="shared" si="32"/>
        <v>15000</v>
      </c>
      <c r="F61" s="35">
        <v>0.08</v>
      </c>
      <c r="G61" s="38">
        <f t="shared" si="33"/>
        <v>2400</v>
      </c>
      <c r="H61" s="39">
        <v>30000</v>
      </c>
      <c r="I61" s="35">
        <v>3.5000000000000003E-2</v>
      </c>
      <c r="J61" s="36">
        <f t="shared" si="34"/>
        <v>2100</v>
      </c>
      <c r="K61" s="48">
        <f t="shared" si="35"/>
        <v>4500</v>
      </c>
      <c r="L61" s="49">
        <f t="shared" si="36"/>
        <v>216000</v>
      </c>
      <c r="M61" s="49">
        <f t="shared" si="37"/>
        <v>-76800</v>
      </c>
      <c r="O61" s="95">
        <f t="shared" si="38"/>
        <v>1200</v>
      </c>
      <c r="P61" s="109">
        <f t="shared" si="39"/>
        <v>-600</v>
      </c>
    </row>
    <row r="62" spans="2:18" ht="15.75" customHeight="1">
      <c r="B62" s="297" t="s">
        <v>33</v>
      </c>
      <c r="C62" s="298"/>
      <c r="D62" s="298"/>
      <c r="E62" s="298"/>
      <c r="F62" s="298"/>
      <c r="G62" s="97">
        <f>SUM(G56:G61)</f>
        <v>20098.5</v>
      </c>
      <c r="H62" s="118">
        <f t="shared" ref="H62:H64" si="40">G62-G23</f>
        <v>-13399</v>
      </c>
      <c r="I62" s="53"/>
      <c r="J62" s="54"/>
      <c r="K62" s="111">
        <f>SUM(K56:K61)</f>
        <v>42681</v>
      </c>
      <c r="L62" s="55"/>
      <c r="M62" s="56">
        <f t="shared" ref="M62:M64" si="41">K62-K23</f>
        <v>-13399</v>
      </c>
    </row>
    <row r="63" spans="2:18" ht="15.75" customHeight="1">
      <c r="B63" s="297" t="s">
        <v>40</v>
      </c>
      <c r="C63" s="298"/>
      <c r="D63" s="298"/>
      <c r="E63" s="298"/>
      <c r="F63" s="298"/>
      <c r="G63" s="112">
        <f>12*G62</f>
        <v>241182</v>
      </c>
      <c r="H63" s="119">
        <f t="shared" si="40"/>
        <v>-160788</v>
      </c>
      <c r="I63" s="53"/>
      <c r="J63" s="54"/>
      <c r="K63" s="111">
        <f>12*K62</f>
        <v>512172</v>
      </c>
      <c r="L63" s="55"/>
      <c r="M63" s="56">
        <f t="shared" si="41"/>
        <v>-160788</v>
      </c>
    </row>
    <row r="64" spans="2:18" ht="15.75" customHeight="1">
      <c r="B64" s="297" t="s">
        <v>41</v>
      </c>
      <c r="C64" s="298"/>
      <c r="D64" s="298"/>
      <c r="E64" s="298"/>
      <c r="F64" s="298"/>
      <c r="G64" s="101">
        <f>48*G62</f>
        <v>964728</v>
      </c>
      <c r="H64" s="120">
        <f t="shared" si="40"/>
        <v>-643152</v>
      </c>
      <c r="I64" s="53"/>
      <c r="J64" s="54"/>
      <c r="K64" s="111">
        <f>48*K62</f>
        <v>2048688</v>
      </c>
      <c r="L64" s="55"/>
      <c r="M64" s="56">
        <f t="shared" si="41"/>
        <v>-643152</v>
      </c>
    </row>
    <row r="65" spans="2:18" ht="15.75" customHeight="1">
      <c r="G65" s="65" t="s">
        <v>83</v>
      </c>
      <c r="K65" s="37">
        <f>K64-K25</f>
        <v>-643152</v>
      </c>
      <c r="O65" s="115">
        <f>K65/K12</f>
        <v>-0.19071273529516422</v>
      </c>
    </row>
    <row r="66" spans="2:18" ht="15.75" customHeight="1">
      <c r="O66" s="115">
        <f>O65+'Resumo do Contrato'!H5</f>
        <v>-0.39250613813471869</v>
      </c>
    </row>
    <row r="67" spans="2:18" ht="15.75" customHeight="1"/>
    <row r="68" spans="2:18">
      <c r="B68" s="299"/>
      <c r="C68" s="298"/>
      <c r="D68" s="298"/>
      <c r="E68" s="298"/>
      <c r="F68" s="298"/>
      <c r="G68" s="298"/>
      <c r="H68" s="298"/>
      <c r="I68" s="298"/>
      <c r="J68" s="298"/>
      <c r="K68" s="300"/>
      <c r="L68" s="44"/>
      <c r="M68" s="44"/>
    </row>
    <row r="69" spans="2:18" ht="60">
      <c r="B69" s="31" t="s">
        <v>24</v>
      </c>
      <c r="C69" s="31" t="s">
        <v>25</v>
      </c>
      <c r="D69" s="32" t="s">
        <v>26</v>
      </c>
      <c r="E69" s="32" t="s">
        <v>27</v>
      </c>
      <c r="F69" s="32" t="s">
        <v>28</v>
      </c>
      <c r="G69" s="32" t="s">
        <v>29</v>
      </c>
      <c r="H69" s="32" t="s">
        <v>30</v>
      </c>
      <c r="I69" s="32" t="s">
        <v>31</v>
      </c>
      <c r="J69" s="32" t="s">
        <v>32</v>
      </c>
      <c r="K69" s="45" t="s">
        <v>33</v>
      </c>
      <c r="L69" s="46" t="s">
        <v>43</v>
      </c>
      <c r="M69" s="46" t="s">
        <v>44</v>
      </c>
      <c r="N69" s="47"/>
      <c r="O69" s="83" t="s">
        <v>78</v>
      </c>
      <c r="P69" s="84"/>
      <c r="Q69" s="309" t="s">
        <v>84</v>
      </c>
      <c r="R69" s="296"/>
    </row>
    <row r="70" spans="2:18" ht="18.75">
      <c r="B70" s="33">
        <v>1</v>
      </c>
      <c r="C70" s="34" t="s">
        <v>34</v>
      </c>
      <c r="D70" s="33">
        <v>25</v>
      </c>
      <c r="E70" s="103">
        <f t="shared" ref="E70:E75" si="42">0.5*E17</f>
        <v>150</v>
      </c>
      <c r="F70" s="35">
        <v>0.15</v>
      </c>
      <c r="G70" s="36">
        <f t="shared" ref="G70:G75" si="43">D70*E70*F70</f>
        <v>562.5</v>
      </c>
      <c r="H70" s="33">
        <v>300</v>
      </c>
      <c r="I70" s="35">
        <v>0.06</v>
      </c>
      <c r="J70" s="36">
        <f t="shared" ref="J70:J75" si="44">D70*H70*I70</f>
        <v>450</v>
      </c>
      <c r="K70" s="48">
        <f t="shared" ref="K70:K75" si="45">J70+G70</f>
        <v>1012.5</v>
      </c>
      <c r="L70" s="49">
        <f t="shared" ref="L70:L75" si="46">48*K70</f>
        <v>48600</v>
      </c>
      <c r="M70" s="49">
        <f t="shared" ref="M70:M75" si="47">L70-L31</f>
        <v>-53640</v>
      </c>
      <c r="O70" s="85">
        <f t="shared" ref="O70:O75" si="48">E70*F70</f>
        <v>22.5</v>
      </c>
      <c r="P70" s="105">
        <f t="shared" ref="P70:P75" si="49">O70-O17</f>
        <v>-22.5</v>
      </c>
      <c r="Q70" s="106"/>
      <c r="R70" s="107"/>
    </row>
    <row r="71" spans="2:18" ht="18.75">
      <c r="B71" s="33">
        <v>2</v>
      </c>
      <c r="C71" s="34" t="s">
        <v>35</v>
      </c>
      <c r="D71" s="33">
        <v>10</v>
      </c>
      <c r="E71" s="103">
        <f t="shared" si="42"/>
        <v>150</v>
      </c>
      <c r="F71" s="35">
        <v>0.55000000000000004</v>
      </c>
      <c r="G71" s="36">
        <f t="shared" si="43"/>
        <v>825.00000000000011</v>
      </c>
      <c r="H71" s="33">
        <v>300</v>
      </c>
      <c r="I71" s="35">
        <v>0.215</v>
      </c>
      <c r="J71" s="36">
        <f t="shared" si="44"/>
        <v>645</v>
      </c>
      <c r="K71" s="48">
        <f t="shared" si="45"/>
        <v>1470</v>
      </c>
      <c r="L71" s="49">
        <f t="shared" si="46"/>
        <v>70560</v>
      </c>
      <c r="M71" s="49">
        <f t="shared" si="47"/>
        <v>-966240</v>
      </c>
      <c r="O71" s="85">
        <f t="shared" si="48"/>
        <v>82.5</v>
      </c>
      <c r="P71" s="105">
        <f t="shared" si="49"/>
        <v>-82.5</v>
      </c>
      <c r="Q71" s="116">
        <f>H76/G23</f>
        <v>-0.5</v>
      </c>
      <c r="R71" s="106" t="s">
        <v>80</v>
      </c>
    </row>
    <row r="72" spans="2:18" ht="15.75">
      <c r="B72" s="33">
        <v>3</v>
      </c>
      <c r="C72" s="34" t="s">
        <v>36</v>
      </c>
      <c r="D72" s="33">
        <v>80</v>
      </c>
      <c r="E72" s="103">
        <f t="shared" si="42"/>
        <v>750</v>
      </c>
      <c r="F72" s="35">
        <v>0.1</v>
      </c>
      <c r="G72" s="36">
        <f t="shared" si="43"/>
        <v>6000</v>
      </c>
      <c r="H72" s="33">
        <v>3000</v>
      </c>
      <c r="I72" s="35">
        <v>4.4999999999999998E-2</v>
      </c>
      <c r="J72" s="36">
        <f t="shared" si="44"/>
        <v>10800</v>
      </c>
      <c r="K72" s="48">
        <f t="shared" si="45"/>
        <v>16800</v>
      </c>
      <c r="L72" s="49">
        <f t="shared" si="46"/>
        <v>806400</v>
      </c>
      <c r="M72" s="49">
        <f t="shared" si="47"/>
        <v>-188352</v>
      </c>
      <c r="O72" s="85">
        <f t="shared" si="48"/>
        <v>75</v>
      </c>
      <c r="P72" s="105">
        <f t="shared" si="49"/>
        <v>-75</v>
      </c>
    </row>
    <row r="73" spans="2:18" ht="15.75">
      <c r="B73" s="33">
        <v>4</v>
      </c>
      <c r="C73" s="34" t="s">
        <v>37</v>
      </c>
      <c r="D73" s="33">
        <v>11</v>
      </c>
      <c r="E73" s="103">
        <f t="shared" si="42"/>
        <v>6000</v>
      </c>
      <c r="F73" s="35">
        <v>0.105</v>
      </c>
      <c r="G73" s="36">
        <f t="shared" si="43"/>
        <v>6930</v>
      </c>
      <c r="H73" s="33">
        <v>15000</v>
      </c>
      <c r="I73" s="35">
        <v>0.05</v>
      </c>
      <c r="J73" s="36">
        <f t="shared" si="44"/>
        <v>8250</v>
      </c>
      <c r="K73" s="48">
        <f t="shared" si="45"/>
        <v>15180</v>
      </c>
      <c r="L73" s="49">
        <f t="shared" si="46"/>
        <v>728640</v>
      </c>
      <c r="M73" s="49">
        <f t="shared" si="47"/>
        <v>675180</v>
      </c>
      <c r="O73" s="85">
        <f t="shared" si="48"/>
        <v>630</v>
      </c>
      <c r="P73" s="105">
        <f t="shared" si="49"/>
        <v>-630</v>
      </c>
    </row>
    <row r="74" spans="2:18" ht="15.75" customHeight="1">
      <c r="B74" s="33">
        <v>5</v>
      </c>
      <c r="C74" s="34" t="s">
        <v>38</v>
      </c>
      <c r="D74" s="33">
        <v>3</v>
      </c>
      <c r="E74" s="103">
        <f t="shared" si="42"/>
        <v>1250</v>
      </c>
      <c r="F74" s="35">
        <v>0.115</v>
      </c>
      <c r="G74" s="36">
        <f t="shared" si="43"/>
        <v>431.25</v>
      </c>
      <c r="H74" s="33">
        <v>2500</v>
      </c>
      <c r="I74" s="35">
        <v>4.4999999999999998E-2</v>
      </c>
      <c r="J74" s="36">
        <f t="shared" si="44"/>
        <v>337.5</v>
      </c>
      <c r="K74" s="48">
        <f t="shared" si="45"/>
        <v>768.75</v>
      </c>
      <c r="L74" s="49">
        <f t="shared" si="46"/>
        <v>36900</v>
      </c>
      <c r="M74" s="49">
        <f t="shared" si="47"/>
        <v>-236700</v>
      </c>
      <c r="O74" s="85">
        <f t="shared" si="48"/>
        <v>143.75</v>
      </c>
      <c r="P74" s="105">
        <f t="shared" si="49"/>
        <v>-143.75</v>
      </c>
    </row>
    <row r="75" spans="2:18" ht="15.75" customHeight="1">
      <c r="B75" s="33">
        <v>6</v>
      </c>
      <c r="C75" s="34" t="s">
        <v>39</v>
      </c>
      <c r="D75" s="33">
        <v>2</v>
      </c>
      <c r="E75" s="103">
        <f t="shared" si="42"/>
        <v>12500</v>
      </c>
      <c r="F75" s="35">
        <v>0.08</v>
      </c>
      <c r="G75" s="38">
        <f t="shared" si="43"/>
        <v>2000</v>
      </c>
      <c r="H75" s="39">
        <v>30000</v>
      </c>
      <c r="I75" s="35">
        <v>3.5000000000000003E-2</v>
      </c>
      <c r="J75" s="36">
        <f t="shared" si="44"/>
        <v>2100</v>
      </c>
      <c r="K75" s="48">
        <f t="shared" si="45"/>
        <v>4100</v>
      </c>
      <c r="L75" s="49">
        <f t="shared" si="46"/>
        <v>196800</v>
      </c>
      <c r="M75" s="49">
        <f t="shared" si="47"/>
        <v>196800</v>
      </c>
      <c r="O75" s="95">
        <f t="shared" si="48"/>
        <v>1000</v>
      </c>
      <c r="P75" s="109">
        <f t="shared" si="49"/>
        <v>-1000</v>
      </c>
    </row>
    <row r="76" spans="2:18" ht="15.75" customHeight="1">
      <c r="B76" s="297" t="s">
        <v>33</v>
      </c>
      <c r="C76" s="298"/>
      <c r="D76" s="298"/>
      <c r="E76" s="298"/>
      <c r="F76" s="298"/>
      <c r="G76" s="97">
        <f>SUM(G70:G75)</f>
        <v>16748.75</v>
      </c>
      <c r="H76" s="118">
        <f t="shared" ref="H76:H78" si="50">G76-G23</f>
        <v>-16748.75</v>
      </c>
      <c r="I76" s="53"/>
      <c r="J76" s="54"/>
      <c r="K76" s="111">
        <f>SUM(K70:K75)</f>
        <v>39331.25</v>
      </c>
      <c r="L76" s="55"/>
      <c r="M76" s="56">
        <f t="shared" ref="M76:M78" si="51">K76-K23</f>
        <v>-16748.75</v>
      </c>
    </row>
    <row r="77" spans="2:18" ht="15.75" customHeight="1">
      <c r="B77" s="297" t="s">
        <v>40</v>
      </c>
      <c r="C77" s="298"/>
      <c r="D77" s="298"/>
      <c r="E77" s="298"/>
      <c r="F77" s="298"/>
      <c r="G77" s="112">
        <f>12*G76</f>
        <v>200985</v>
      </c>
      <c r="H77" s="118">
        <f t="shared" si="50"/>
        <v>-200985</v>
      </c>
      <c r="I77" s="53"/>
      <c r="J77" s="54"/>
      <c r="K77" s="111">
        <f>12*K76</f>
        <v>471975</v>
      </c>
      <c r="L77" s="55"/>
      <c r="M77" s="56">
        <f t="shared" si="51"/>
        <v>-200985</v>
      </c>
    </row>
    <row r="78" spans="2:18" ht="15.75" customHeight="1">
      <c r="B78" s="297" t="s">
        <v>41</v>
      </c>
      <c r="C78" s="298"/>
      <c r="D78" s="298"/>
      <c r="E78" s="298"/>
      <c r="F78" s="298"/>
      <c r="G78" s="101">
        <f>48*G76</f>
        <v>803940</v>
      </c>
      <c r="H78" s="118">
        <f t="shared" si="50"/>
        <v>-803940</v>
      </c>
      <c r="I78" s="53"/>
      <c r="J78" s="54"/>
      <c r="K78" s="111">
        <f>48*K76</f>
        <v>1887900</v>
      </c>
      <c r="L78" s="55"/>
      <c r="M78" s="56">
        <f t="shared" si="51"/>
        <v>-803940</v>
      </c>
    </row>
    <row r="79" spans="2:18" ht="15.75" customHeight="1">
      <c r="G79" s="65" t="s">
        <v>83</v>
      </c>
      <c r="K79" s="37">
        <f>K78-K25</f>
        <v>-803940</v>
      </c>
      <c r="O79" s="115">
        <f>K79/K12</f>
        <v>-0.23839091911895527</v>
      </c>
    </row>
    <row r="80" spans="2:18" ht="15.75" customHeight="1">
      <c r="O80" s="115">
        <f>O79+'Resumo do Contrato'!H5</f>
        <v>-0.44018432195850976</v>
      </c>
    </row>
    <row r="81" spans="3:16" ht="15.75" customHeight="1"/>
    <row r="82" spans="3:16" ht="15.75" customHeight="1">
      <c r="C82" s="310" t="s">
        <v>85</v>
      </c>
      <c r="D82" s="296"/>
      <c r="E82" s="121" t="s">
        <v>86</v>
      </c>
      <c r="F82" s="121"/>
      <c r="G82" s="121"/>
      <c r="H82" s="121"/>
      <c r="I82" s="121"/>
      <c r="J82" s="122"/>
      <c r="K82" s="122"/>
      <c r="L82" s="122"/>
      <c r="M82" s="122"/>
      <c r="N82" s="122"/>
      <c r="O82" s="122"/>
      <c r="P82" s="122"/>
    </row>
    <row r="83" spans="3:16" ht="15.75" customHeight="1">
      <c r="C83" s="310" t="s">
        <v>87</v>
      </c>
      <c r="D83" s="296"/>
      <c r="E83" s="121" t="s">
        <v>88</v>
      </c>
      <c r="F83" s="121"/>
      <c r="G83" s="121"/>
      <c r="H83" s="121"/>
      <c r="I83" s="121"/>
      <c r="J83" s="122"/>
      <c r="K83" s="122"/>
      <c r="L83" s="122"/>
      <c r="M83" s="122"/>
      <c r="N83" s="122"/>
      <c r="O83" s="122"/>
      <c r="P83" s="122"/>
    </row>
    <row r="84" spans="3:16" ht="15.75" customHeight="1"/>
    <row r="85" spans="3:16" ht="15.75" customHeight="1"/>
    <row r="86" spans="3:16" ht="15.75" customHeight="1"/>
    <row r="87" spans="3:16" ht="15.75" customHeight="1"/>
    <row r="88" spans="3:16" ht="15.75" customHeight="1"/>
    <row r="89" spans="3:16" ht="15.75" customHeight="1"/>
    <row r="90" spans="3:16" ht="15.75" customHeight="1"/>
    <row r="91" spans="3:16" ht="15.75" customHeight="1"/>
    <row r="92" spans="3:16" ht="15.75" customHeight="1"/>
    <row r="93" spans="3:16" ht="15.75" customHeight="1"/>
    <row r="94" spans="3:16" ht="15.75" customHeight="1"/>
    <row r="95" spans="3:16" ht="15.75" customHeight="1"/>
    <row r="96" spans="3:1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Q69:R69"/>
    <mergeCell ref="B76:F76"/>
    <mergeCell ref="B77:F77"/>
    <mergeCell ref="B78:F78"/>
    <mergeCell ref="B62:F62"/>
    <mergeCell ref="C82:D82"/>
    <mergeCell ref="C83:D83"/>
    <mergeCell ref="B63:F63"/>
    <mergeCell ref="B64:F64"/>
    <mergeCell ref="B68:K68"/>
    <mergeCell ref="B49:F49"/>
    <mergeCell ref="B50:F50"/>
    <mergeCell ref="B51:F51"/>
    <mergeCell ref="B54:K54"/>
    <mergeCell ref="Q55:R55"/>
    <mergeCell ref="B36:F36"/>
    <mergeCell ref="B37:F37"/>
    <mergeCell ref="B41:K41"/>
    <mergeCell ref="Q42:R42"/>
    <mergeCell ref="B38:F38"/>
    <mergeCell ref="B23:F23"/>
    <mergeCell ref="B24:F24"/>
    <mergeCell ref="B25:F25"/>
    <mergeCell ref="B28:K28"/>
    <mergeCell ref="Q29:R29"/>
    <mergeCell ref="B2:K2"/>
    <mergeCell ref="B10:F10"/>
    <mergeCell ref="B11:F11"/>
    <mergeCell ref="B12:F12"/>
    <mergeCell ref="B15:K15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000"/>
  <sheetViews>
    <sheetView tabSelected="1" workbookViewId="0">
      <pane xSplit="1" ySplit="6" topLeftCell="X8" activePane="bottomRight" state="frozen"/>
      <selection pane="topRight" activeCell="B1" sqref="B1"/>
      <selection pane="bottomLeft" activeCell="A7" sqref="A7"/>
      <selection pane="bottomRight" activeCell="AG53" sqref="AG53"/>
    </sheetView>
  </sheetViews>
  <sheetFormatPr defaultColWidth="14.42578125" defaultRowHeight="15" customHeight="1"/>
  <cols>
    <col min="1" max="1" width="19.28515625" customWidth="1"/>
    <col min="2" max="2" width="11.42578125" customWidth="1"/>
    <col min="3" max="3" width="17.85546875" customWidth="1"/>
    <col min="4" max="4" width="19.140625" customWidth="1"/>
    <col min="5" max="5" width="11.42578125" customWidth="1"/>
    <col min="6" max="6" width="15" customWidth="1"/>
    <col min="7" max="7" width="16.5703125" customWidth="1"/>
    <col min="8" max="8" width="15.85546875" customWidth="1"/>
    <col min="9" max="9" width="16" customWidth="1"/>
    <col min="10" max="10" width="16.7109375" customWidth="1"/>
    <col min="11" max="11" width="11.42578125" customWidth="1"/>
    <col min="12" max="12" width="15" customWidth="1"/>
    <col min="13" max="13" width="16.5703125" customWidth="1"/>
    <col min="14" max="14" width="15.85546875" customWidth="1"/>
    <col min="15" max="15" width="16" customWidth="1"/>
    <col min="16" max="16" width="16.7109375" customWidth="1"/>
    <col min="17" max="17" width="11.42578125" customWidth="1"/>
    <col min="18" max="18" width="15" customWidth="1"/>
    <col min="19" max="19" width="16.5703125" customWidth="1"/>
    <col min="20" max="20" width="15.85546875" customWidth="1"/>
    <col min="21" max="21" width="16" customWidth="1"/>
    <col min="22" max="22" width="16.7109375" customWidth="1"/>
    <col min="23" max="23" width="11.42578125" customWidth="1"/>
    <col min="24" max="24" width="15" customWidth="1"/>
    <col min="25" max="25" width="16.5703125" customWidth="1"/>
    <col min="26" max="26" width="15.85546875" customWidth="1"/>
    <col min="27" max="27" width="16" customWidth="1"/>
    <col min="28" max="28" width="16.7109375" customWidth="1"/>
    <col min="29" max="29" width="10.7109375" bestFit="1" customWidth="1"/>
    <col min="30" max="30" width="25.7109375" bestFit="1" customWidth="1"/>
    <col min="31" max="31" width="13.28515625" bestFit="1" customWidth="1"/>
    <col min="32" max="32" width="12.140625" bestFit="1" customWidth="1"/>
    <col min="33" max="33" width="12.7109375" bestFit="1" customWidth="1"/>
    <col min="34" max="34" width="15.85546875" bestFit="1" customWidth="1"/>
    <col min="35" max="38" width="8.7109375" customWidth="1"/>
  </cols>
  <sheetData>
    <row r="1" spans="1:38" ht="15.75" thickBot="1">
      <c r="D1" s="123"/>
      <c r="J1" s="124"/>
      <c r="P1" s="124"/>
      <c r="V1" s="124"/>
      <c r="AB1" s="124"/>
    </row>
    <row r="2" spans="1:38">
      <c r="C2" s="317" t="str">
        <f>'Resumo do Contrato'!B3</f>
        <v>CONTRATO 33.2019.RER</v>
      </c>
      <c r="D2" s="313"/>
      <c r="E2" s="311" t="s">
        <v>89</v>
      </c>
      <c r="F2" s="312"/>
      <c r="G2" s="312"/>
      <c r="H2" s="312"/>
      <c r="I2" s="313"/>
      <c r="J2" s="125"/>
      <c r="K2" s="311" t="s">
        <v>90</v>
      </c>
      <c r="L2" s="312"/>
      <c r="M2" s="312"/>
      <c r="N2" s="312"/>
      <c r="O2" s="313"/>
      <c r="P2" s="125"/>
      <c r="Q2" s="311" t="s">
        <v>91</v>
      </c>
      <c r="R2" s="312"/>
      <c r="S2" s="312"/>
      <c r="T2" s="312"/>
      <c r="U2" s="313"/>
      <c r="V2" s="125"/>
      <c r="W2" s="311" t="s">
        <v>92</v>
      </c>
      <c r="X2" s="312"/>
      <c r="Y2" s="312"/>
      <c r="Z2" s="312"/>
      <c r="AA2" s="313"/>
      <c r="AB2" s="125"/>
      <c r="AC2" s="311" t="s">
        <v>433</v>
      </c>
      <c r="AD2" s="312"/>
      <c r="AE2" s="312"/>
      <c r="AF2" s="312"/>
      <c r="AG2" s="313"/>
      <c r="AH2" s="125"/>
    </row>
    <row r="3" spans="1:38">
      <c r="C3" s="318" t="str">
        <f>'Resumo do Contrato'!D4</f>
        <v>20/06/2019 a 19/06/2023</v>
      </c>
      <c r="D3" s="316"/>
      <c r="E3" s="314" t="s">
        <v>93</v>
      </c>
      <c r="F3" s="315"/>
      <c r="G3" s="315"/>
      <c r="H3" s="315"/>
      <c r="I3" s="316"/>
      <c r="J3" s="126"/>
      <c r="K3" s="314" t="s">
        <v>94</v>
      </c>
      <c r="L3" s="315"/>
      <c r="M3" s="315"/>
      <c r="N3" s="315"/>
      <c r="O3" s="316"/>
      <c r="P3" s="126"/>
      <c r="Q3" s="314" t="s">
        <v>95</v>
      </c>
      <c r="R3" s="315"/>
      <c r="S3" s="315"/>
      <c r="T3" s="315"/>
      <c r="U3" s="316"/>
      <c r="V3" s="126"/>
      <c r="W3" s="314" t="s">
        <v>95</v>
      </c>
      <c r="X3" s="315"/>
      <c r="Y3" s="315"/>
      <c r="Z3" s="315"/>
      <c r="AA3" s="316"/>
      <c r="AB3" s="126"/>
      <c r="AC3" s="314" t="s">
        <v>434</v>
      </c>
      <c r="AD3" s="315"/>
      <c r="AE3" s="315"/>
      <c r="AF3" s="315"/>
      <c r="AG3" s="316"/>
      <c r="AH3" s="126"/>
    </row>
    <row r="4" spans="1:38">
      <c r="C4" s="127"/>
      <c r="D4" s="128"/>
      <c r="E4" s="129"/>
      <c r="F4" s="129"/>
      <c r="G4" s="129"/>
      <c r="H4" s="129"/>
      <c r="I4" s="129"/>
      <c r="J4" s="126"/>
      <c r="K4" s="129"/>
      <c r="L4" s="129"/>
      <c r="M4" s="129"/>
      <c r="N4" s="129"/>
      <c r="O4" s="129"/>
      <c r="P4" s="126"/>
      <c r="Q4" s="129"/>
      <c r="R4" s="129"/>
      <c r="S4" s="129"/>
      <c r="T4" s="129"/>
      <c r="U4" s="129"/>
      <c r="V4" s="126"/>
      <c r="W4" s="129"/>
      <c r="X4" s="129"/>
      <c r="Y4" s="129"/>
      <c r="Z4" s="129"/>
      <c r="AA4" s="129"/>
      <c r="AB4" s="126"/>
      <c r="AC4" s="129"/>
      <c r="AD4" s="129"/>
      <c r="AE4" s="129"/>
      <c r="AF4" s="129"/>
      <c r="AG4" s="129"/>
      <c r="AH4" s="126"/>
    </row>
    <row r="5" spans="1:38" ht="45">
      <c r="A5" s="130"/>
      <c r="B5" s="130"/>
      <c r="C5" s="131" t="s">
        <v>5</v>
      </c>
      <c r="D5" s="132" t="s">
        <v>96</v>
      </c>
      <c r="E5" s="133"/>
      <c r="F5" s="133" t="s">
        <v>97</v>
      </c>
      <c r="G5" s="133" t="s">
        <v>98</v>
      </c>
      <c r="H5" s="133" t="s">
        <v>99</v>
      </c>
      <c r="I5" s="134" t="s">
        <v>100</v>
      </c>
      <c r="J5" s="135" t="s">
        <v>101</v>
      </c>
      <c r="K5" s="133"/>
      <c r="L5" s="133" t="s">
        <v>97</v>
      </c>
      <c r="M5" s="133" t="s">
        <v>98</v>
      </c>
      <c r="N5" s="133" t="s">
        <v>99</v>
      </c>
      <c r="O5" s="134" t="s">
        <v>100</v>
      </c>
      <c r="P5" s="135" t="s">
        <v>101</v>
      </c>
      <c r="Q5" s="133"/>
      <c r="R5" s="133" t="s">
        <v>97</v>
      </c>
      <c r="S5" s="133" t="s">
        <v>98</v>
      </c>
      <c r="T5" s="133" t="s">
        <v>102</v>
      </c>
      <c r="U5" s="134" t="s">
        <v>100</v>
      </c>
      <c r="V5" s="135" t="s">
        <v>101</v>
      </c>
      <c r="W5" s="133"/>
      <c r="X5" s="133" t="s">
        <v>97</v>
      </c>
      <c r="Y5" s="133" t="s">
        <v>98</v>
      </c>
      <c r="Z5" s="133" t="s">
        <v>102</v>
      </c>
      <c r="AA5" s="134" t="s">
        <v>100</v>
      </c>
      <c r="AB5" s="135" t="s">
        <v>101</v>
      </c>
      <c r="AC5" s="133"/>
      <c r="AD5" s="133" t="s">
        <v>97</v>
      </c>
      <c r="AE5" s="133" t="s">
        <v>98</v>
      </c>
      <c r="AF5" s="133" t="s">
        <v>102</v>
      </c>
      <c r="AG5" s="134" t="s">
        <v>100</v>
      </c>
      <c r="AH5" s="135" t="s">
        <v>101</v>
      </c>
      <c r="AI5" s="130"/>
      <c r="AJ5" s="130"/>
      <c r="AK5" s="130"/>
      <c r="AL5" s="130"/>
    </row>
    <row r="6" spans="1:38" ht="15.75" thickBot="1">
      <c r="C6" s="136">
        <f>D6/48</f>
        <v>70257.5</v>
      </c>
      <c r="D6" s="137">
        <v>3372360</v>
      </c>
      <c r="E6" s="138"/>
      <c r="F6" s="138">
        <f>G6/48</f>
        <v>56080</v>
      </c>
      <c r="G6" s="138">
        <v>2691840</v>
      </c>
      <c r="H6" s="138">
        <f>F6-C6</f>
        <v>-14177.5</v>
      </c>
      <c r="I6" s="139">
        <f>F57</f>
        <v>-657363.41666666663</v>
      </c>
      <c r="J6" s="140">
        <f>D6+I6</f>
        <v>2714996.5833333335</v>
      </c>
      <c r="K6" s="138"/>
      <c r="L6" s="138">
        <v>55850.5</v>
      </c>
      <c r="M6" s="138"/>
      <c r="N6" s="138">
        <f>L6-F6</f>
        <v>-229.5</v>
      </c>
      <c r="O6" s="139">
        <f>L57</f>
        <v>-3710.25</v>
      </c>
      <c r="P6" s="140">
        <f>J6+O6</f>
        <v>2711286.3333333335</v>
      </c>
      <c r="Q6" s="138"/>
      <c r="R6" s="138">
        <v>56420.5</v>
      </c>
      <c r="S6" s="138"/>
      <c r="T6" s="138">
        <f>R6-L6</f>
        <v>570</v>
      </c>
      <c r="U6" s="139">
        <v>6574</v>
      </c>
      <c r="V6" s="140">
        <f>U6+P6</f>
        <v>2717860.3333333335</v>
      </c>
      <c r="W6" s="138"/>
      <c r="X6" s="138">
        <v>58430.5</v>
      </c>
      <c r="Y6" s="138"/>
      <c r="Z6" s="138">
        <f>X6-R6</f>
        <v>2010</v>
      </c>
      <c r="AA6" s="139">
        <v>23182</v>
      </c>
      <c r="AB6" s="140">
        <f>AA6+V6</f>
        <v>2741042.3333333335</v>
      </c>
      <c r="AC6" s="138"/>
      <c r="AD6" s="138">
        <v>64696.23</v>
      </c>
      <c r="AE6" s="138"/>
      <c r="AF6" s="138">
        <f>AD6-X6</f>
        <v>6265.7300000000032</v>
      </c>
      <c r="AG6" s="139">
        <v>75188.759999999995</v>
      </c>
      <c r="AH6" s="140">
        <f>AG6+AB6</f>
        <v>2816231.0933333333</v>
      </c>
    </row>
    <row r="7" spans="1:38">
      <c r="C7" s="13"/>
      <c r="D7" s="141"/>
      <c r="E7" s="13"/>
      <c r="F7" s="13"/>
      <c r="G7" s="13"/>
      <c r="H7" s="13"/>
      <c r="I7" s="13"/>
      <c r="J7" s="124"/>
      <c r="K7" s="13"/>
      <c r="L7" s="13"/>
      <c r="M7" s="13"/>
      <c r="N7" s="13"/>
      <c r="O7" s="13"/>
      <c r="P7" s="124"/>
      <c r="Q7" s="13"/>
      <c r="R7" s="13"/>
      <c r="S7" s="13"/>
      <c r="T7" s="13"/>
      <c r="U7" s="13"/>
      <c r="V7" s="124"/>
      <c r="W7" s="13"/>
      <c r="X7" s="13"/>
      <c r="Y7" s="13"/>
      <c r="Z7" s="13"/>
      <c r="AA7" s="13"/>
      <c r="AB7" s="124"/>
      <c r="AC7" s="13"/>
      <c r="AD7" s="13"/>
      <c r="AE7" s="13"/>
      <c r="AF7" s="13"/>
      <c r="AG7" s="13"/>
      <c r="AH7" s="124"/>
    </row>
    <row r="8" spans="1:38" ht="60">
      <c r="A8" s="13"/>
      <c r="B8" s="142" t="s">
        <v>103</v>
      </c>
      <c r="C8" s="143" t="s">
        <v>104</v>
      </c>
      <c r="D8" s="144"/>
      <c r="E8" s="142" t="s">
        <v>103</v>
      </c>
      <c r="F8" s="143" t="s">
        <v>105</v>
      </c>
      <c r="G8" s="143" t="s">
        <v>106</v>
      </c>
      <c r="H8" s="13"/>
      <c r="I8" s="143"/>
      <c r="J8" s="124"/>
      <c r="K8" s="142" t="s">
        <v>103</v>
      </c>
      <c r="L8" s="143" t="s">
        <v>105</v>
      </c>
      <c r="M8" s="143" t="s">
        <v>106</v>
      </c>
      <c r="N8" s="13"/>
      <c r="O8" s="143"/>
      <c r="P8" s="124"/>
      <c r="Q8" s="142" t="s">
        <v>103</v>
      </c>
      <c r="R8" s="143" t="s">
        <v>105</v>
      </c>
      <c r="S8" s="143" t="s">
        <v>106</v>
      </c>
      <c r="T8" s="13"/>
      <c r="U8" s="143"/>
      <c r="V8" s="124"/>
      <c r="W8" s="142" t="s">
        <v>103</v>
      </c>
      <c r="X8" s="143" t="s">
        <v>105</v>
      </c>
      <c r="Y8" s="143" t="s">
        <v>106</v>
      </c>
      <c r="Z8" s="13"/>
      <c r="AA8" s="143"/>
      <c r="AB8" s="124"/>
      <c r="AC8" s="142" t="s">
        <v>103</v>
      </c>
      <c r="AD8" s="143" t="s">
        <v>105</v>
      </c>
      <c r="AE8" s="143" t="s">
        <v>106</v>
      </c>
      <c r="AF8" s="13"/>
      <c r="AG8" s="143"/>
      <c r="AH8" s="124"/>
      <c r="AI8" s="13"/>
      <c r="AJ8" s="13"/>
      <c r="AK8" s="13"/>
      <c r="AL8" s="13"/>
    </row>
    <row r="9" spans="1:38">
      <c r="A9" s="145" t="s">
        <v>107</v>
      </c>
      <c r="B9" s="146" t="s">
        <v>108</v>
      </c>
      <c r="C9" s="13">
        <v>70257.5</v>
      </c>
      <c r="D9" s="123"/>
      <c r="E9" s="146" t="s">
        <v>108</v>
      </c>
      <c r="G9" s="146">
        <f t="shared" ref="G9:G56" si="0">F9+C9</f>
        <v>70257.5</v>
      </c>
      <c r="H9" s="29"/>
      <c r="I9" s="29"/>
      <c r="J9" s="124"/>
      <c r="K9" s="146" t="s">
        <v>108</v>
      </c>
      <c r="M9" s="146">
        <f t="shared" ref="M9:M56" si="1">L9+G9</f>
        <v>70257.5</v>
      </c>
      <c r="N9" s="29"/>
      <c r="O9" s="29"/>
      <c r="P9" s="124"/>
      <c r="Q9" s="146" t="s">
        <v>108</v>
      </c>
      <c r="S9" s="146">
        <f t="shared" ref="S9:S56" si="2">R9+M9</f>
        <v>70257.5</v>
      </c>
      <c r="T9" s="29"/>
      <c r="U9" s="29"/>
      <c r="V9" s="124"/>
      <c r="W9" s="146" t="s">
        <v>108</v>
      </c>
      <c r="Y9" s="146">
        <f t="shared" ref="Y9:Y56" si="3">X9+S9</f>
        <v>70257.5</v>
      </c>
      <c r="Z9" s="29"/>
      <c r="AA9" s="29"/>
      <c r="AB9" s="124"/>
      <c r="AC9" s="146" t="s">
        <v>108</v>
      </c>
      <c r="AE9" s="146">
        <f t="shared" ref="AE9:AE56" si="4">AD9+Y9</f>
        <v>70257.5</v>
      </c>
      <c r="AF9" s="29"/>
      <c r="AG9" s="29"/>
      <c r="AH9" s="124"/>
    </row>
    <row r="10" spans="1:38">
      <c r="A10" s="145" t="s">
        <v>109</v>
      </c>
      <c r="B10" s="146" t="s">
        <v>110</v>
      </c>
      <c r="C10" s="13">
        <v>70257.5</v>
      </c>
      <c r="D10" s="123"/>
      <c r="E10" s="146" t="s">
        <v>110</v>
      </c>
      <c r="F10" s="146">
        <f>(H6/30)*11</f>
        <v>-5198.4166666666661</v>
      </c>
      <c r="G10" s="146">
        <f t="shared" si="0"/>
        <v>65059.083333333336</v>
      </c>
      <c r="H10" s="29"/>
      <c r="I10" s="29"/>
      <c r="J10" s="124"/>
      <c r="K10" s="146" t="s">
        <v>110</v>
      </c>
      <c r="L10" s="146"/>
      <c r="M10" s="146">
        <f t="shared" si="1"/>
        <v>65059.083333333336</v>
      </c>
      <c r="N10" s="29"/>
      <c r="O10" s="29"/>
      <c r="P10" s="124"/>
      <c r="Q10" s="146" t="s">
        <v>110</v>
      </c>
      <c r="R10" s="146"/>
      <c r="S10" s="146">
        <f t="shared" si="2"/>
        <v>65059.083333333336</v>
      </c>
      <c r="T10" s="29"/>
      <c r="U10" s="29"/>
      <c r="V10" s="124"/>
      <c r="W10" s="146" t="s">
        <v>110</v>
      </c>
      <c r="X10" s="146"/>
      <c r="Y10" s="146">
        <f t="shared" si="3"/>
        <v>65059.083333333336</v>
      </c>
      <c r="Z10" s="29"/>
      <c r="AA10" s="29"/>
      <c r="AB10" s="124"/>
      <c r="AC10" s="146" t="s">
        <v>110</v>
      </c>
      <c r="AD10" s="146"/>
      <c r="AE10" s="146">
        <f t="shared" si="4"/>
        <v>65059.083333333336</v>
      </c>
      <c r="AF10" s="29"/>
      <c r="AG10" s="29"/>
      <c r="AH10" s="124"/>
    </row>
    <row r="11" spans="1:38">
      <c r="A11" s="145" t="s">
        <v>111</v>
      </c>
      <c r="B11" s="146" t="s">
        <v>112</v>
      </c>
      <c r="C11" s="13">
        <v>70257.5</v>
      </c>
      <c r="D11" s="123"/>
      <c r="E11" s="146" t="s">
        <v>112</v>
      </c>
      <c r="F11" s="146">
        <v>-14177.5</v>
      </c>
      <c r="G11" s="146">
        <f t="shared" si="0"/>
        <v>56080</v>
      </c>
      <c r="H11" s="29"/>
      <c r="I11" s="29"/>
      <c r="J11" s="124"/>
      <c r="K11" s="146" t="s">
        <v>112</v>
      </c>
      <c r="L11" s="146"/>
      <c r="M11" s="146">
        <f t="shared" si="1"/>
        <v>56080</v>
      </c>
      <c r="N11" s="29"/>
      <c r="O11" s="29"/>
      <c r="P11" s="124"/>
      <c r="Q11" s="146" t="s">
        <v>112</v>
      </c>
      <c r="R11" s="146"/>
      <c r="S11" s="146">
        <f t="shared" si="2"/>
        <v>56080</v>
      </c>
      <c r="T11" s="29"/>
      <c r="U11" s="29"/>
      <c r="V11" s="124"/>
      <c r="W11" s="146" t="s">
        <v>112</v>
      </c>
      <c r="X11" s="146"/>
      <c r="Y11" s="146">
        <f t="shared" si="3"/>
        <v>56080</v>
      </c>
      <c r="Z11" s="29"/>
      <c r="AA11" s="29"/>
      <c r="AB11" s="124"/>
      <c r="AC11" s="146" t="s">
        <v>112</v>
      </c>
      <c r="AD11" s="146"/>
      <c r="AE11" s="146">
        <f t="shared" si="4"/>
        <v>56080</v>
      </c>
      <c r="AF11" s="29"/>
      <c r="AG11" s="29"/>
      <c r="AH11" s="124"/>
    </row>
    <row r="12" spans="1:38">
      <c r="A12" s="145" t="s">
        <v>113</v>
      </c>
      <c r="B12" s="146" t="s">
        <v>114</v>
      </c>
      <c r="C12" s="13">
        <v>70257.5</v>
      </c>
      <c r="D12" s="123"/>
      <c r="E12" s="146" t="s">
        <v>114</v>
      </c>
      <c r="F12" s="146">
        <v>-14177.5</v>
      </c>
      <c r="G12" s="146">
        <f t="shared" si="0"/>
        <v>56080</v>
      </c>
      <c r="H12" s="29"/>
      <c r="I12" s="29"/>
      <c r="J12" s="124"/>
      <c r="K12" s="146" t="s">
        <v>114</v>
      </c>
      <c r="L12" s="146"/>
      <c r="M12" s="146">
        <f t="shared" si="1"/>
        <v>56080</v>
      </c>
      <c r="N12" s="29"/>
      <c r="O12" s="29"/>
      <c r="P12" s="124"/>
      <c r="Q12" s="146" t="s">
        <v>114</v>
      </c>
      <c r="R12" s="146"/>
      <c r="S12" s="146">
        <f t="shared" si="2"/>
        <v>56080</v>
      </c>
      <c r="T12" s="29"/>
      <c r="U12" s="29"/>
      <c r="V12" s="124"/>
      <c r="W12" s="146" t="s">
        <v>114</v>
      </c>
      <c r="X12" s="146"/>
      <c r="Y12" s="146">
        <f t="shared" si="3"/>
        <v>56080</v>
      </c>
      <c r="Z12" s="29"/>
      <c r="AA12" s="29"/>
      <c r="AB12" s="124"/>
      <c r="AC12" s="146" t="s">
        <v>114</v>
      </c>
      <c r="AD12" s="146"/>
      <c r="AE12" s="146">
        <f t="shared" si="4"/>
        <v>56080</v>
      </c>
      <c r="AF12" s="29"/>
      <c r="AG12" s="29"/>
      <c r="AH12" s="124"/>
    </row>
    <row r="13" spans="1:38">
      <c r="A13" s="145" t="s">
        <v>115</v>
      </c>
      <c r="B13" s="146" t="s">
        <v>116</v>
      </c>
      <c r="C13" s="13">
        <v>70257.5</v>
      </c>
      <c r="D13" s="123"/>
      <c r="E13" s="146" t="s">
        <v>116</v>
      </c>
      <c r="F13" s="146">
        <v>-14177.5</v>
      </c>
      <c r="G13" s="146">
        <f t="shared" si="0"/>
        <v>56080</v>
      </c>
      <c r="H13" s="29"/>
      <c r="I13" s="29"/>
      <c r="J13" s="124"/>
      <c r="K13" s="146" t="s">
        <v>116</v>
      </c>
      <c r="L13" s="146"/>
      <c r="M13" s="146">
        <f t="shared" si="1"/>
        <v>56080</v>
      </c>
      <c r="N13" s="29"/>
      <c r="O13" s="29"/>
      <c r="P13" s="124"/>
      <c r="Q13" s="146" t="s">
        <v>116</v>
      </c>
      <c r="R13" s="146"/>
      <c r="S13" s="146">
        <f t="shared" si="2"/>
        <v>56080</v>
      </c>
      <c r="T13" s="29"/>
      <c r="U13" s="29"/>
      <c r="V13" s="124"/>
      <c r="W13" s="146" t="s">
        <v>116</v>
      </c>
      <c r="X13" s="146"/>
      <c r="Y13" s="146">
        <f t="shared" si="3"/>
        <v>56080</v>
      </c>
      <c r="Z13" s="29"/>
      <c r="AA13" s="29"/>
      <c r="AB13" s="124"/>
      <c r="AC13" s="146" t="s">
        <v>116</v>
      </c>
      <c r="AD13" s="146"/>
      <c r="AE13" s="146">
        <f t="shared" si="4"/>
        <v>56080</v>
      </c>
      <c r="AF13" s="29"/>
      <c r="AG13" s="29"/>
      <c r="AH13" s="124"/>
    </row>
    <row r="14" spans="1:38">
      <c r="A14" s="145" t="s">
        <v>117</v>
      </c>
      <c r="B14" s="146" t="s">
        <v>118</v>
      </c>
      <c r="C14" s="13">
        <v>70257.5</v>
      </c>
      <c r="D14" s="123"/>
      <c r="E14" s="146" t="s">
        <v>118</v>
      </c>
      <c r="F14" s="146">
        <v>-14177.5</v>
      </c>
      <c r="G14" s="146">
        <f t="shared" si="0"/>
        <v>56080</v>
      </c>
      <c r="H14" s="29"/>
      <c r="I14" s="29"/>
      <c r="J14" s="124"/>
      <c r="K14" s="146" t="s">
        <v>118</v>
      </c>
      <c r="L14" s="146"/>
      <c r="M14" s="146">
        <f t="shared" si="1"/>
        <v>56080</v>
      </c>
      <c r="N14" s="29"/>
      <c r="O14" s="29"/>
      <c r="P14" s="124"/>
      <c r="Q14" s="146" t="s">
        <v>118</v>
      </c>
      <c r="R14" s="146"/>
      <c r="S14" s="146">
        <f t="shared" si="2"/>
        <v>56080</v>
      </c>
      <c r="T14" s="29"/>
      <c r="U14" s="29"/>
      <c r="V14" s="124"/>
      <c r="W14" s="146" t="s">
        <v>118</v>
      </c>
      <c r="X14" s="146"/>
      <c r="Y14" s="146">
        <f t="shared" si="3"/>
        <v>56080</v>
      </c>
      <c r="Z14" s="29"/>
      <c r="AA14" s="29"/>
      <c r="AB14" s="124"/>
      <c r="AC14" s="146" t="s">
        <v>118</v>
      </c>
      <c r="AD14" s="146"/>
      <c r="AE14" s="146">
        <f t="shared" si="4"/>
        <v>56080</v>
      </c>
      <c r="AF14" s="29"/>
      <c r="AG14" s="29"/>
      <c r="AH14" s="124"/>
    </row>
    <row r="15" spans="1:38">
      <c r="A15" s="65" t="s">
        <v>119</v>
      </c>
      <c r="B15" s="146" t="s">
        <v>120</v>
      </c>
      <c r="C15" s="13">
        <v>70257.5</v>
      </c>
      <c r="D15" s="123"/>
      <c r="E15" s="146" t="s">
        <v>120</v>
      </c>
      <c r="F15" s="146">
        <v>-14177.5</v>
      </c>
      <c r="G15" s="146">
        <f t="shared" si="0"/>
        <v>56080</v>
      </c>
      <c r="H15" s="29"/>
      <c r="I15" s="29"/>
      <c r="J15" s="124"/>
      <c r="K15" s="146" t="s">
        <v>120</v>
      </c>
      <c r="L15" s="146"/>
      <c r="M15" s="146">
        <f t="shared" si="1"/>
        <v>56080</v>
      </c>
      <c r="N15" s="29"/>
      <c r="O15" s="29"/>
      <c r="P15" s="124"/>
      <c r="Q15" s="146" t="s">
        <v>120</v>
      </c>
      <c r="R15" s="146"/>
      <c r="S15" s="146">
        <f t="shared" si="2"/>
        <v>56080</v>
      </c>
      <c r="T15" s="29"/>
      <c r="U15" s="29"/>
      <c r="V15" s="124"/>
      <c r="W15" s="146" t="s">
        <v>120</v>
      </c>
      <c r="X15" s="146"/>
      <c r="Y15" s="146">
        <f t="shared" si="3"/>
        <v>56080</v>
      </c>
      <c r="Z15" s="29"/>
      <c r="AA15" s="29"/>
      <c r="AB15" s="124"/>
      <c r="AC15" s="146" t="s">
        <v>120</v>
      </c>
      <c r="AD15" s="146"/>
      <c r="AE15" s="146">
        <f t="shared" si="4"/>
        <v>56080</v>
      </c>
      <c r="AF15" s="29"/>
      <c r="AG15" s="29"/>
      <c r="AH15" s="124"/>
    </row>
    <row r="16" spans="1:38">
      <c r="A16" s="65" t="s">
        <v>121</v>
      </c>
      <c r="B16" s="146" t="s">
        <v>122</v>
      </c>
      <c r="C16" s="13">
        <v>70257.5</v>
      </c>
      <c r="D16" s="123"/>
      <c r="E16" s="146" t="s">
        <v>122</v>
      </c>
      <c r="F16" s="146">
        <v>-14177.5</v>
      </c>
      <c r="G16" s="146">
        <f t="shared" si="0"/>
        <v>56080</v>
      </c>
      <c r="H16" s="29"/>
      <c r="I16" s="29"/>
      <c r="J16" s="124"/>
      <c r="K16" s="146" t="s">
        <v>122</v>
      </c>
      <c r="L16" s="146"/>
      <c r="M16" s="146">
        <f t="shared" si="1"/>
        <v>56080</v>
      </c>
      <c r="N16" s="29"/>
      <c r="O16" s="29"/>
      <c r="P16" s="124"/>
      <c r="Q16" s="146" t="s">
        <v>122</v>
      </c>
      <c r="R16" s="146"/>
      <c r="S16" s="146">
        <f t="shared" si="2"/>
        <v>56080</v>
      </c>
      <c r="T16" s="29"/>
      <c r="U16" s="29"/>
      <c r="V16" s="124"/>
      <c r="W16" s="146" t="s">
        <v>122</v>
      </c>
      <c r="X16" s="146"/>
      <c r="Y16" s="146">
        <f t="shared" si="3"/>
        <v>56080</v>
      </c>
      <c r="Z16" s="29"/>
      <c r="AA16" s="29"/>
      <c r="AB16" s="124"/>
      <c r="AC16" s="146" t="s">
        <v>122</v>
      </c>
      <c r="AD16" s="146"/>
      <c r="AE16" s="146">
        <f t="shared" si="4"/>
        <v>56080</v>
      </c>
      <c r="AF16" s="29"/>
      <c r="AG16" s="29"/>
      <c r="AH16" s="124"/>
    </row>
    <row r="17" spans="1:34">
      <c r="A17" s="65" t="s">
        <v>123</v>
      </c>
      <c r="B17" s="146" t="s">
        <v>124</v>
      </c>
      <c r="C17" s="13">
        <v>70257.5</v>
      </c>
      <c r="D17" s="123"/>
      <c r="E17" s="146" t="s">
        <v>124</v>
      </c>
      <c r="F17" s="146">
        <v>-14177.5</v>
      </c>
      <c r="G17" s="146">
        <f t="shared" si="0"/>
        <v>56080</v>
      </c>
      <c r="H17" s="29"/>
      <c r="I17" s="29"/>
      <c r="J17" s="124"/>
      <c r="K17" s="146" t="s">
        <v>124</v>
      </c>
      <c r="L17" s="146"/>
      <c r="M17" s="146">
        <f t="shared" si="1"/>
        <v>56080</v>
      </c>
      <c r="N17" s="29"/>
      <c r="O17" s="29"/>
      <c r="P17" s="124"/>
      <c r="Q17" s="146" t="s">
        <v>124</v>
      </c>
      <c r="R17" s="146"/>
      <c r="S17" s="146">
        <f t="shared" si="2"/>
        <v>56080</v>
      </c>
      <c r="T17" s="29"/>
      <c r="U17" s="29"/>
      <c r="V17" s="124"/>
      <c r="W17" s="146" t="s">
        <v>124</v>
      </c>
      <c r="X17" s="146"/>
      <c r="Y17" s="146">
        <f t="shared" si="3"/>
        <v>56080</v>
      </c>
      <c r="Z17" s="29"/>
      <c r="AA17" s="29"/>
      <c r="AB17" s="124"/>
      <c r="AC17" s="146" t="s">
        <v>124</v>
      </c>
      <c r="AD17" s="146"/>
      <c r="AE17" s="146">
        <f t="shared" si="4"/>
        <v>56080</v>
      </c>
      <c r="AF17" s="29"/>
      <c r="AG17" s="29"/>
      <c r="AH17" s="124"/>
    </row>
    <row r="18" spans="1:34">
      <c r="A18" s="65" t="s">
        <v>125</v>
      </c>
      <c r="B18" s="146" t="s">
        <v>126</v>
      </c>
      <c r="C18" s="13">
        <v>70257.5</v>
      </c>
      <c r="D18" s="123"/>
      <c r="E18" s="146" t="s">
        <v>126</v>
      </c>
      <c r="F18" s="146">
        <v>-14177.5</v>
      </c>
      <c r="G18" s="146">
        <f t="shared" si="0"/>
        <v>56080</v>
      </c>
      <c r="H18" s="29"/>
      <c r="I18" s="29"/>
      <c r="J18" s="124"/>
      <c r="K18" s="146" t="s">
        <v>126</v>
      </c>
      <c r="L18" s="146"/>
      <c r="M18" s="146">
        <f t="shared" si="1"/>
        <v>56080</v>
      </c>
      <c r="N18" s="29"/>
      <c r="O18" s="29"/>
      <c r="P18" s="124"/>
      <c r="Q18" s="146" t="s">
        <v>126</v>
      </c>
      <c r="R18" s="146"/>
      <c r="S18" s="146">
        <f t="shared" si="2"/>
        <v>56080</v>
      </c>
      <c r="T18" s="29"/>
      <c r="U18" s="29"/>
      <c r="V18" s="124"/>
      <c r="W18" s="146" t="s">
        <v>126</v>
      </c>
      <c r="X18" s="146"/>
      <c r="Y18" s="146">
        <f t="shared" si="3"/>
        <v>56080</v>
      </c>
      <c r="Z18" s="29"/>
      <c r="AA18" s="29"/>
      <c r="AB18" s="124"/>
      <c r="AC18" s="146" t="s">
        <v>126</v>
      </c>
      <c r="AD18" s="146"/>
      <c r="AE18" s="146">
        <f t="shared" si="4"/>
        <v>56080</v>
      </c>
      <c r="AF18" s="29"/>
      <c r="AG18" s="29"/>
      <c r="AH18" s="124"/>
    </row>
    <row r="19" spans="1:34">
      <c r="A19" s="65" t="s">
        <v>127</v>
      </c>
      <c r="B19" s="146" t="s">
        <v>128</v>
      </c>
      <c r="C19" s="13">
        <v>70257.5</v>
      </c>
      <c r="D19" s="123"/>
      <c r="E19" s="146" t="s">
        <v>128</v>
      </c>
      <c r="F19" s="146">
        <v>-14177.5</v>
      </c>
      <c r="G19" s="146">
        <f t="shared" si="0"/>
        <v>56080</v>
      </c>
      <c r="H19" s="29"/>
      <c r="I19" s="29"/>
      <c r="J19" s="124"/>
      <c r="K19" s="146" t="s">
        <v>128</v>
      </c>
      <c r="L19" s="146"/>
      <c r="M19" s="146">
        <f t="shared" si="1"/>
        <v>56080</v>
      </c>
      <c r="N19" s="29"/>
      <c r="O19" s="29"/>
      <c r="P19" s="124"/>
      <c r="Q19" s="146" t="s">
        <v>128</v>
      </c>
      <c r="R19" s="146"/>
      <c r="S19" s="146">
        <f t="shared" si="2"/>
        <v>56080</v>
      </c>
      <c r="T19" s="29"/>
      <c r="U19" s="29"/>
      <c r="V19" s="124"/>
      <c r="W19" s="146" t="s">
        <v>128</v>
      </c>
      <c r="X19" s="146"/>
      <c r="Y19" s="146">
        <f t="shared" si="3"/>
        <v>56080</v>
      </c>
      <c r="Z19" s="29"/>
      <c r="AA19" s="29"/>
      <c r="AB19" s="124"/>
      <c r="AC19" s="146" t="s">
        <v>128</v>
      </c>
      <c r="AD19" s="146"/>
      <c r="AE19" s="146">
        <f t="shared" si="4"/>
        <v>56080</v>
      </c>
      <c r="AF19" s="29"/>
      <c r="AG19" s="29"/>
      <c r="AH19" s="124"/>
    </row>
    <row r="20" spans="1:34">
      <c r="A20" s="65" t="s">
        <v>129</v>
      </c>
      <c r="B20" s="146" t="s">
        <v>130</v>
      </c>
      <c r="C20" s="13">
        <v>70257.5</v>
      </c>
      <c r="D20" s="123"/>
      <c r="E20" s="146" t="s">
        <v>130</v>
      </c>
      <c r="F20" s="146">
        <v>-14177.5</v>
      </c>
      <c r="G20" s="146">
        <f t="shared" si="0"/>
        <v>56080</v>
      </c>
      <c r="H20" s="29"/>
      <c r="I20" s="29"/>
      <c r="J20" s="124"/>
      <c r="K20" s="146" t="s">
        <v>130</v>
      </c>
      <c r="L20" s="146"/>
      <c r="M20" s="146">
        <f t="shared" si="1"/>
        <v>56080</v>
      </c>
      <c r="N20" s="29"/>
      <c r="O20" s="29"/>
      <c r="P20" s="124"/>
      <c r="Q20" s="146" t="s">
        <v>130</v>
      </c>
      <c r="R20" s="146"/>
      <c r="S20" s="146">
        <f t="shared" si="2"/>
        <v>56080</v>
      </c>
      <c r="T20" s="29"/>
      <c r="U20" s="29"/>
      <c r="V20" s="124"/>
      <c r="W20" s="146" t="s">
        <v>130</v>
      </c>
      <c r="X20" s="146"/>
      <c r="Y20" s="146">
        <f t="shared" si="3"/>
        <v>56080</v>
      </c>
      <c r="Z20" s="29"/>
      <c r="AA20" s="29"/>
      <c r="AB20" s="124"/>
      <c r="AC20" s="146" t="s">
        <v>130</v>
      </c>
      <c r="AD20" s="146"/>
      <c r="AE20" s="146">
        <f t="shared" si="4"/>
        <v>56080</v>
      </c>
      <c r="AF20" s="29"/>
      <c r="AG20" s="29"/>
      <c r="AH20" s="124"/>
    </row>
    <row r="21" spans="1:34" ht="15.75" customHeight="1">
      <c r="A21" s="65" t="s">
        <v>131</v>
      </c>
      <c r="B21" s="146" t="s">
        <v>132</v>
      </c>
      <c r="C21" s="13">
        <v>70257.5</v>
      </c>
      <c r="D21" s="123"/>
      <c r="E21" s="146" t="s">
        <v>132</v>
      </c>
      <c r="F21" s="146">
        <v>-14177.5</v>
      </c>
      <c r="G21" s="146">
        <f t="shared" si="0"/>
        <v>56080</v>
      </c>
      <c r="H21" s="29"/>
      <c r="J21" s="124"/>
      <c r="K21" s="146" t="s">
        <v>132</v>
      </c>
      <c r="L21" s="146"/>
      <c r="M21" s="146">
        <f t="shared" si="1"/>
        <v>56080</v>
      </c>
      <c r="N21" s="29"/>
      <c r="P21" s="124"/>
      <c r="Q21" s="146" t="s">
        <v>132</v>
      </c>
      <c r="R21" s="146"/>
      <c r="S21" s="146">
        <f t="shared" si="2"/>
        <v>56080</v>
      </c>
      <c r="T21" s="29"/>
      <c r="V21" s="124"/>
      <c r="W21" s="146" t="s">
        <v>132</v>
      </c>
      <c r="X21" s="146"/>
      <c r="Y21" s="146">
        <f t="shared" si="3"/>
        <v>56080</v>
      </c>
      <c r="Z21" s="29"/>
      <c r="AB21" s="124"/>
      <c r="AC21" s="146" t="s">
        <v>132</v>
      </c>
      <c r="AD21" s="146"/>
      <c r="AE21" s="146">
        <f t="shared" si="4"/>
        <v>56080</v>
      </c>
      <c r="AF21" s="29"/>
      <c r="AH21" s="124"/>
    </row>
    <row r="22" spans="1:34" ht="15.75" customHeight="1">
      <c r="A22" s="65" t="s">
        <v>133</v>
      </c>
      <c r="B22" s="146" t="s">
        <v>134</v>
      </c>
      <c r="C22" s="13">
        <v>70257.5</v>
      </c>
      <c r="D22" s="123"/>
      <c r="E22" s="146" t="s">
        <v>134</v>
      </c>
      <c r="F22" s="146">
        <v>-14177.5</v>
      </c>
      <c r="G22" s="146">
        <f t="shared" si="0"/>
        <v>56080</v>
      </c>
      <c r="J22" s="124"/>
      <c r="K22" s="146" t="s">
        <v>134</v>
      </c>
      <c r="L22" s="146"/>
      <c r="M22" s="146">
        <f t="shared" si="1"/>
        <v>56080</v>
      </c>
      <c r="P22" s="124"/>
      <c r="Q22" s="146" t="s">
        <v>134</v>
      </c>
      <c r="R22" s="146"/>
      <c r="S22" s="146">
        <f t="shared" si="2"/>
        <v>56080</v>
      </c>
      <c r="V22" s="124"/>
      <c r="W22" s="146" t="s">
        <v>134</v>
      </c>
      <c r="X22" s="146"/>
      <c r="Y22" s="146">
        <f t="shared" si="3"/>
        <v>56080</v>
      </c>
      <c r="AB22" s="124"/>
      <c r="AC22" s="146" t="s">
        <v>134</v>
      </c>
      <c r="AD22" s="146"/>
      <c r="AE22" s="146">
        <f t="shared" si="4"/>
        <v>56080</v>
      </c>
      <c r="AH22" s="124"/>
    </row>
    <row r="23" spans="1:34" ht="15.75" customHeight="1">
      <c r="A23" s="65" t="s">
        <v>135</v>
      </c>
      <c r="B23" s="146" t="s">
        <v>136</v>
      </c>
      <c r="C23" s="13">
        <v>70257.5</v>
      </c>
      <c r="D23" s="123"/>
      <c r="E23" s="146" t="s">
        <v>136</v>
      </c>
      <c r="F23" s="146">
        <v>-14177.5</v>
      </c>
      <c r="G23" s="146">
        <f t="shared" si="0"/>
        <v>56080</v>
      </c>
      <c r="J23" s="124"/>
      <c r="K23" s="146" t="s">
        <v>136</v>
      </c>
      <c r="L23" s="146"/>
      <c r="M23" s="146">
        <f t="shared" si="1"/>
        <v>56080</v>
      </c>
      <c r="P23" s="124"/>
      <c r="Q23" s="146" t="s">
        <v>136</v>
      </c>
      <c r="R23" s="146"/>
      <c r="S23" s="146">
        <f t="shared" si="2"/>
        <v>56080</v>
      </c>
      <c r="V23" s="124"/>
      <c r="W23" s="146" t="s">
        <v>136</v>
      </c>
      <c r="X23" s="146"/>
      <c r="Y23" s="146">
        <f t="shared" si="3"/>
        <v>56080</v>
      </c>
      <c r="AB23" s="124"/>
      <c r="AC23" s="146" t="s">
        <v>136</v>
      </c>
      <c r="AD23" s="146"/>
      <c r="AE23" s="146">
        <f t="shared" si="4"/>
        <v>56080</v>
      </c>
      <c r="AH23" s="124"/>
    </row>
    <row r="24" spans="1:34" ht="15.75" customHeight="1">
      <c r="A24" s="65" t="s">
        <v>137</v>
      </c>
      <c r="B24" s="146" t="s">
        <v>138</v>
      </c>
      <c r="C24" s="13">
        <v>70257.5</v>
      </c>
      <c r="D24" s="123"/>
      <c r="E24" s="146" t="s">
        <v>138</v>
      </c>
      <c r="F24" s="146">
        <v>-14177.5</v>
      </c>
      <c r="G24" s="146">
        <f t="shared" si="0"/>
        <v>56080</v>
      </c>
      <c r="J24" s="124"/>
      <c r="K24" s="146" t="s">
        <v>138</v>
      </c>
      <c r="L24" s="146"/>
      <c r="M24" s="146">
        <f t="shared" si="1"/>
        <v>56080</v>
      </c>
      <c r="P24" s="124"/>
      <c r="Q24" s="146" t="s">
        <v>138</v>
      </c>
      <c r="R24" s="146"/>
      <c r="S24" s="146">
        <f t="shared" si="2"/>
        <v>56080</v>
      </c>
      <c r="V24" s="124"/>
      <c r="W24" s="146" t="s">
        <v>138</v>
      </c>
      <c r="X24" s="146"/>
      <c r="Y24" s="146">
        <f t="shared" si="3"/>
        <v>56080</v>
      </c>
      <c r="AB24" s="124"/>
      <c r="AC24" s="146" t="s">
        <v>138</v>
      </c>
      <c r="AD24" s="146"/>
      <c r="AE24" s="146">
        <f t="shared" si="4"/>
        <v>56080</v>
      </c>
      <c r="AH24" s="124"/>
    </row>
    <row r="25" spans="1:34" ht="15.75" customHeight="1">
      <c r="A25" s="65" t="s">
        <v>139</v>
      </c>
      <c r="B25" s="146" t="s">
        <v>140</v>
      </c>
      <c r="C25" s="13">
        <v>70257.5</v>
      </c>
      <c r="D25" s="123"/>
      <c r="E25" s="146" t="s">
        <v>140</v>
      </c>
      <c r="F25" s="146">
        <v>-14177.5</v>
      </c>
      <c r="G25" s="146">
        <f t="shared" si="0"/>
        <v>56080</v>
      </c>
      <c r="J25" s="124"/>
      <c r="K25" s="146" t="s">
        <v>140</v>
      </c>
      <c r="L25" s="146"/>
      <c r="M25" s="146">
        <f t="shared" si="1"/>
        <v>56080</v>
      </c>
      <c r="P25" s="124"/>
      <c r="Q25" s="146" t="s">
        <v>140</v>
      </c>
      <c r="R25" s="146"/>
      <c r="S25" s="146">
        <f t="shared" si="2"/>
        <v>56080</v>
      </c>
      <c r="V25" s="124"/>
      <c r="W25" s="146" t="s">
        <v>140</v>
      </c>
      <c r="X25" s="146"/>
      <c r="Y25" s="146">
        <f t="shared" si="3"/>
        <v>56080</v>
      </c>
      <c r="AB25" s="124"/>
      <c r="AC25" s="146" t="s">
        <v>140</v>
      </c>
      <c r="AD25" s="146"/>
      <c r="AE25" s="146">
        <f t="shared" si="4"/>
        <v>56080</v>
      </c>
      <c r="AH25" s="124"/>
    </row>
    <row r="26" spans="1:34" ht="15.75" customHeight="1">
      <c r="A26" s="65" t="s">
        <v>141</v>
      </c>
      <c r="B26" s="146" t="s">
        <v>142</v>
      </c>
      <c r="C26" s="13">
        <v>70257.5</v>
      </c>
      <c r="D26" s="123"/>
      <c r="E26" s="146" t="s">
        <v>142</v>
      </c>
      <c r="F26" s="146">
        <v>-14177.5</v>
      </c>
      <c r="G26" s="146">
        <f t="shared" si="0"/>
        <v>56080</v>
      </c>
      <c r="J26" s="124"/>
      <c r="K26" s="146" t="s">
        <v>142</v>
      </c>
      <c r="L26" s="146"/>
      <c r="M26" s="146">
        <f t="shared" si="1"/>
        <v>56080</v>
      </c>
      <c r="P26" s="124"/>
      <c r="Q26" s="146" t="s">
        <v>142</v>
      </c>
      <c r="R26" s="146"/>
      <c r="S26" s="146">
        <f t="shared" si="2"/>
        <v>56080</v>
      </c>
      <c r="V26" s="124"/>
      <c r="W26" s="146" t="s">
        <v>142</v>
      </c>
      <c r="X26" s="146"/>
      <c r="Y26" s="146">
        <f t="shared" si="3"/>
        <v>56080</v>
      </c>
      <c r="AB26" s="124"/>
      <c r="AC26" s="146" t="s">
        <v>142</v>
      </c>
      <c r="AD26" s="146"/>
      <c r="AE26" s="146">
        <f t="shared" si="4"/>
        <v>56080</v>
      </c>
      <c r="AH26" s="124"/>
    </row>
    <row r="27" spans="1:34" ht="15.75" customHeight="1">
      <c r="A27" s="145" t="s">
        <v>143</v>
      </c>
      <c r="B27" s="146" t="s">
        <v>144</v>
      </c>
      <c r="C27" s="13">
        <v>70257.5</v>
      </c>
      <c r="D27" s="123"/>
      <c r="E27" s="146" t="s">
        <v>144</v>
      </c>
      <c r="F27" s="146">
        <v>-14177.5</v>
      </c>
      <c r="G27" s="146">
        <f t="shared" si="0"/>
        <v>56080</v>
      </c>
      <c r="J27" s="124"/>
      <c r="K27" s="146" t="s">
        <v>144</v>
      </c>
      <c r="L27" s="146"/>
      <c r="M27" s="146">
        <f t="shared" si="1"/>
        <v>56080</v>
      </c>
      <c r="P27" s="124"/>
      <c r="Q27" s="146" t="s">
        <v>144</v>
      </c>
      <c r="R27" s="146"/>
      <c r="S27" s="146">
        <f t="shared" si="2"/>
        <v>56080</v>
      </c>
      <c r="V27" s="124"/>
      <c r="W27" s="146" t="s">
        <v>144</v>
      </c>
      <c r="X27" s="146"/>
      <c r="Y27" s="146">
        <f t="shared" si="3"/>
        <v>56080</v>
      </c>
      <c r="AB27" s="124"/>
      <c r="AC27" s="146" t="s">
        <v>144</v>
      </c>
      <c r="AD27" s="146"/>
      <c r="AE27" s="146">
        <f t="shared" si="4"/>
        <v>56080</v>
      </c>
      <c r="AH27" s="124"/>
    </row>
    <row r="28" spans="1:34" ht="15.75" customHeight="1">
      <c r="A28" s="65" t="s">
        <v>145</v>
      </c>
      <c r="B28" s="146" t="s">
        <v>146</v>
      </c>
      <c r="C28" s="13">
        <v>70257.5</v>
      </c>
      <c r="D28" s="123"/>
      <c r="E28" s="146" t="s">
        <v>146</v>
      </c>
      <c r="F28" s="146">
        <v>-14177.5</v>
      </c>
      <c r="G28" s="146">
        <f t="shared" si="0"/>
        <v>56080</v>
      </c>
      <c r="J28" s="124"/>
      <c r="K28" s="146" t="s">
        <v>146</v>
      </c>
      <c r="L28" s="146"/>
      <c r="M28" s="146">
        <f t="shared" si="1"/>
        <v>56080</v>
      </c>
      <c r="P28" s="124"/>
      <c r="Q28" s="146" t="s">
        <v>146</v>
      </c>
      <c r="R28" s="146"/>
      <c r="S28" s="146">
        <f t="shared" si="2"/>
        <v>56080</v>
      </c>
      <c r="V28" s="124"/>
      <c r="W28" s="146" t="s">
        <v>146</v>
      </c>
      <c r="X28" s="146"/>
      <c r="Y28" s="146">
        <f t="shared" si="3"/>
        <v>56080</v>
      </c>
      <c r="AB28" s="124"/>
      <c r="AC28" s="146" t="s">
        <v>146</v>
      </c>
      <c r="AD28" s="146"/>
      <c r="AE28" s="146">
        <f t="shared" si="4"/>
        <v>56080</v>
      </c>
      <c r="AH28" s="124"/>
    </row>
    <row r="29" spans="1:34" ht="15.75" customHeight="1">
      <c r="A29" s="65" t="s">
        <v>147</v>
      </c>
      <c r="B29" s="146" t="s">
        <v>148</v>
      </c>
      <c r="C29" s="13">
        <v>70257.5</v>
      </c>
      <c r="D29" s="123"/>
      <c r="E29" s="146" t="s">
        <v>148</v>
      </c>
      <c r="F29" s="146">
        <v>-14177.5</v>
      </c>
      <c r="G29" s="146">
        <f t="shared" si="0"/>
        <v>56080</v>
      </c>
      <c r="J29" s="124"/>
      <c r="K29" s="146" t="s">
        <v>148</v>
      </c>
      <c r="L29" s="146"/>
      <c r="M29" s="146">
        <f t="shared" si="1"/>
        <v>56080</v>
      </c>
      <c r="P29" s="124"/>
      <c r="Q29" s="146" t="s">
        <v>148</v>
      </c>
      <c r="R29" s="146"/>
      <c r="S29" s="146">
        <f t="shared" si="2"/>
        <v>56080</v>
      </c>
      <c r="V29" s="124"/>
      <c r="W29" s="146" t="s">
        <v>148</v>
      </c>
      <c r="X29" s="146"/>
      <c r="Y29" s="146">
        <f t="shared" si="3"/>
        <v>56080</v>
      </c>
      <c r="AB29" s="124"/>
      <c r="AC29" s="146" t="s">
        <v>148</v>
      </c>
      <c r="AD29" s="146"/>
      <c r="AE29" s="146">
        <f t="shared" si="4"/>
        <v>56080</v>
      </c>
      <c r="AH29" s="124"/>
    </row>
    <row r="30" spans="1:34" ht="15.75" customHeight="1">
      <c r="A30" s="65" t="s">
        <v>149</v>
      </c>
      <c r="B30" s="146" t="s">
        <v>150</v>
      </c>
      <c r="C30" s="13">
        <v>70257.5</v>
      </c>
      <c r="D30" s="123"/>
      <c r="E30" s="146" t="s">
        <v>150</v>
      </c>
      <c r="F30" s="146">
        <v>-14177.5</v>
      </c>
      <c r="G30" s="146">
        <f t="shared" si="0"/>
        <v>56080</v>
      </c>
      <c r="J30" s="124"/>
      <c r="K30" s="146" t="s">
        <v>150</v>
      </c>
      <c r="L30" s="146"/>
      <c r="M30" s="146">
        <f t="shared" si="1"/>
        <v>56080</v>
      </c>
      <c r="P30" s="124"/>
      <c r="Q30" s="146" t="s">
        <v>150</v>
      </c>
      <c r="R30" s="146"/>
      <c r="S30" s="146">
        <f t="shared" si="2"/>
        <v>56080</v>
      </c>
      <c r="V30" s="124"/>
      <c r="W30" s="146" t="s">
        <v>150</v>
      </c>
      <c r="X30" s="146"/>
      <c r="Y30" s="146">
        <f t="shared" si="3"/>
        <v>56080</v>
      </c>
      <c r="AB30" s="124"/>
      <c r="AC30" s="146" t="s">
        <v>150</v>
      </c>
      <c r="AD30" s="146"/>
      <c r="AE30" s="146">
        <f t="shared" si="4"/>
        <v>56080</v>
      </c>
      <c r="AH30" s="124"/>
    </row>
    <row r="31" spans="1:34" ht="15.75" customHeight="1">
      <c r="A31" s="65" t="s">
        <v>151</v>
      </c>
      <c r="B31" s="146" t="s">
        <v>152</v>
      </c>
      <c r="C31" s="13">
        <v>70257.5</v>
      </c>
      <c r="D31" s="123"/>
      <c r="E31" s="146" t="s">
        <v>152</v>
      </c>
      <c r="F31" s="146">
        <v>-14177.5</v>
      </c>
      <c r="G31" s="146">
        <f t="shared" si="0"/>
        <v>56080</v>
      </c>
      <c r="J31" s="124"/>
      <c r="K31" s="146" t="s">
        <v>152</v>
      </c>
      <c r="L31" s="146"/>
      <c r="M31" s="146">
        <f t="shared" si="1"/>
        <v>56080</v>
      </c>
      <c r="P31" s="124"/>
      <c r="Q31" s="146" t="s">
        <v>152</v>
      </c>
      <c r="R31" s="146"/>
      <c r="S31" s="146">
        <f t="shared" si="2"/>
        <v>56080</v>
      </c>
      <c r="V31" s="124"/>
      <c r="W31" s="146" t="s">
        <v>152</v>
      </c>
      <c r="X31" s="146"/>
      <c r="Y31" s="146">
        <f t="shared" si="3"/>
        <v>56080</v>
      </c>
      <c r="AB31" s="124"/>
      <c r="AC31" s="146" t="s">
        <v>152</v>
      </c>
      <c r="AD31" s="146"/>
      <c r="AE31" s="146">
        <f t="shared" si="4"/>
        <v>56080</v>
      </c>
      <c r="AH31" s="124"/>
    </row>
    <row r="32" spans="1:34" ht="15.75" customHeight="1">
      <c r="A32" s="65" t="s">
        <v>153</v>
      </c>
      <c r="B32" s="146" t="s">
        <v>154</v>
      </c>
      <c r="C32" s="13">
        <v>70257.5</v>
      </c>
      <c r="D32" s="123"/>
      <c r="E32" s="146" t="s">
        <v>154</v>
      </c>
      <c r="F32" s="146">
        <v>-14177.5</v>
      </c>
      <c r="G32" s="146">
        <f t="shared" si="0"/>
        <v>56080</v>
      </c>
      <c r="J32" s="124"/>
      <c r="K32" s="146" t="s">
        <v>154</v>
      </c>
      <c r="L32" s="146"/>
      <c r="M32" s="146">
        <f t="shared" si="1"/>
        <v>56080</v>
      </c>
      <c r="P32" s="124"/>
      <c r="Q32" s="146" t="s">
        <v>154</v>
      </c>
      <c r="R32" s="146"/>
      <c r="S32" s="146">
        <f t="shared" si="2"/>
        <v>56080</v>
      </c>
      <c r="V32" s="124"/>
      <c r="W32" s="146" t="s">
        <v>154</v>
      </c>
      <c r="X32" s="146"/>
      <c r="Y32" s="146">
        <f t="shared" si="3"/>
        <v>56080</v>
      </c>
      <c r="AB32" s="124"/>
      <c r="AC32" s="146" t="s">
        <v>154</v>
      </c>
      <c r="AD32" s="146"/>
      <c r="AE32" s="146">
        <f t="shared" si="4"/>
        <v>56080</v>
      </c>
      <c r="AH32" s="124"/>
    </row>
    <row r="33" spans="1:38" ht="15.75" customHeight="1">
      <c r="A33" s="65" t="s">
        <v>155</v>
      </c>
      <c r="B33" s="146" t="s">
        <v>156</v>
      </c>
      <c r="C33" s="13">
        <v>70257.5</v>
      </c>
      <c r="D33" s="123"/>
      <c r="E33" s="146" t="s">
        <v>156</v>
      </c>
      <c r="F33" s="146">
        <v>-14177.5</v>
      </c>
      <c r="G33" s="146">
        <f t="shared" si="0"/>
        <v>56080</v>
      </c>
      <c r="J33" s="124"/>
      <c r="K33" s="146" t="s">
        <v>156</v>
      </c>
      <c r="L33" s="146"/>
      <c r="M33" s="146">
        <f t="shared" si="1"/>
        <v>56080</v>
      </c>
      <c r="P33" s="124"/>
      <c r="Q33" s="146" t="s">
        <v>156</v>
      </c>
      <c r="R33" s="146"/>
      <c r="S33" s="146">
        <f t="shared" si="2"/>
        <v>56080</v>
      </c>
      <c r="V33" s="124"/>
      <c r="W33" s="146" t="s">
        <v>156</v>
      </c>
      <c r="X33" s="146"/>
      <c r="Y33" s="146">
        <f t="shared" si="3"/>
        <v>56080</v>
      </c>
      <c r="AB33" s="124"/>
      <c r="AC33" s="146" t="s">
        <v>156</v>
      </c>
      <c r="AD33" s="146"/>
      <c r="AE33" s="146">
        <f t="shared" si="4"/>
        <v>56080</v>
      </c>
      <c r="AH33" s="124"/>
    </row>
    <row r="34" spans="1:38" ht="15.75" customHeight="1">
      <c r="A34" s="65" t="s">
        <v>157</v>
      </c>
      <c r="B34" s="146" t="s">
        <v>158</v>
      </c>
      <c r="C34" s="13">
        <v>70257.5</v>
      </c>
      <c r="D34" s="123"/>
      <c r="E34" s="146" t="s">
        <v>158</v>
      </c>
      <c r="F34" s="146">
        <v>-14177.5</v>
      </c>
      <c r="G34" s="146">
        <f t="shared" si="0"/>
        <v>56080</v>
      </c>
      <c r="J34" s="124"/>
      <c r="K34" s="146" t="s">
        <v>158</v>
      </c>
      <c r="L34" s="146"/>
      <c r="M34" s="146">
        <f t="shared" si="1"/>
        <v>56080</v>
      </c>
      <c r="P34" s="124"/>
      <c r="Q34" s="146" t="s">
        <v>158</v>
      </c>
      <c r="R34" s="146"/>
      <c r="S34" s="146">
        <f t="shared" si="2"/>
        <v>56080</v>
      </c>
      <c r="V34" s="124"/>
      <c r="W34" s="146" t="s">
        <v>158</v>
      </c>
      <c r="X34" s="146"/>
      <c r="Y34" s="146">
        <f t="shared" si="3"/>
        <v>56080</v>
      </c>
      <c r="AB34" s="124"/>
      <c r="AC34" s="146" t="s">
        <v>158</v>
      </c>
      <c r="AD34" s="146"/>
      <c r="AE34" s="146">
        <f t="shared" si="4"/>
        <v>56080</v>
      </c>
      <c r="AH34" s="124"/>
    </row>
    <row r="35" spans="1:38" ht="15.75" customHeight="1">
      <c r="A35" s="65" t="s">
        <v>159</v>
      </c>
      <c r="B35" s="146" t="s">
        <v>160</v>
      </c>
      <c r="C35" s="13">
        <v>70257.5</v>
      </c>
      <c r="D35" s="123"/>
      <c r="E35" s="146" t="s">
        <v>160</v>
      </c>
      <c r="F35" s="146">
        <v>-14177.5</v>
      </c>
      <c r="G35" s="146">
        <f t="shared" si="0"/>
        <v>56080</v>
      </c>
      <c r="J35" s="124"/>
      <c r="K35" s="146" t="s">
        <v>160</v>
      </c>
      <c r="L35" s="146"/>
      <c r="M35" s="146">
        <f t="shared" si="1"/>
        <v>56080</v>
      </c>
      <c r="P35" s="124"/>
      <c r="Q35" s="146" t="s">
        <v>160</v>
      </c>
      <c r="R35" s="146"/>
      <c r="S35" s="146">
        <f t="shared" si="2"/>
        <v>56080</v>
      </c>
      <c r="V35" s="124"/>
      <c r="W35" s="146" t="s">
        <v>160</v>
      </c>
      <c r="X35" s="146"/>
      <c r="Y35" s="146">
        <f t="shared" si="3"/>
        <v>56080</v>
      </c>
      <c r="AB35" s="124"/>
      <c r="AC35" s="146" t="s">
        <v>160</v>
      </c>
      <c r="AD35" s="146"/>
      <c r="AE35" s="146">
        <f t="shared" si="4"/>
        <v>56080</v>
      </c>
      <c r="AH35" s="124"/>
    </row>
    <row r="36" spans="1:38" ht="15.75" customHeight="1">
      <c r="A36" s="65" t="s">
        <v>161</v>
      </c>
      <c r="B36" s="146" t="s">
        <v>162</v>
      </c>
      <c r="C36" s="13">
        <v>70257.5</v>
      </c>
      <c r="D36" s="123"/>
      <c r="E36" s="146" t="s">
        <v>162</v>
      </c>
      <c r="F36" s="146">
        <v>-14177.5</v>
      </c>
      <c r="G36" s="146">
        <f t="shared" si="0"/>
        <v>56080</v>
      </c>
      <c r="J36" s="124"/>
      <c r="K36" s="146" t="s">
        <v>162</v>
      </c>
      <c r="L36" s="146"/>
      <c r="M36" s="146">
        <f t="shared" si="1"/>
        <v>56080</v>
      </c>
      <c r="P36" s="124"/>
      <c r="Q36" s="146" t="s">
        <v>162</v>
      </c>
      <c r="R36" s="146"/>
      <c r="S36" s="146">
        <f t="shared" si="2"/>
        <v>56080</v>
      </c>
      <c r="V36" s="124"/>
      <c r="W36" s="146" t="s">
        <v>162</v>
      </c>
      <c r="X36" s="146"/>
      <c r="Y36" s="146">
        <f t="shared" si="3"/>
        <v>56080</v>
      </c>
      <c r="AB36" s="124"/>
      <c r="AC36" s="146" t="s">
        <v>162</v>
      </c>
      <c r="AD36" s="146"/>
      <c r="AE36" s="146">
        <f t="shared" si="4"/>
        <v>56080</v>
      </c>
      <c r="AH36" s="124"/>
    </row>
    <row r="37" spans="1:38" ht="15.75" customHeight="1">
      <c r="A37" s="65" t="s">
        <v>163</v>
      </c>
      <c r="B37" s="146" t="s">
        <v>164</v>
      </c>
      <c r="C37" s="13">
        <v>70257.5</v>
      </c>
      <c r="D37" s="123"/>
      <c r="E37" s="146" t="s">
        <v>164</v>
      </c>
      <c r="F37" s="146">
        <v>-14177.5</v>
      </c>
      <c r="G37" s="146">
        <f t="shared" si="0"/>
        <v>56080</v>
      </c>
      <c r="J37" s="124"/>
      <c r="K37" s="146" t="s">
        <v>164</v>
      </c>
      <c r="L37" s="146"/>
      <c r="M37" s="146">
        <f t="shared" si="1"/>
        <v>56080</v>
      </c>
      <c r="P37" s="124"/>
      <c r="Q37" s="146" t="s">
        <v>164</v>
      </c>
      <c r="R37" s="146"/>
      <c r="S37" s="146">
        <f t="shared" si="2"/>
        <v>56080</v>
      </c>
      <c r="V37" s="124"/>
      <c r="W37" s="146" t="s">
        <v>164</v>
      </c>
      <c r="X37" s="146"/>
      <c r="Y37" s="146">
        <f t="shared" si="3"/>
        <v>56080</v>
      </c>
      <c r="AB37" s="124"/>
      <c r="AC37" s="146" t="s">
        <v>164</v>
      </c>
      <c r="AD37" s="146"/>
      <c r="AE37" s="146">
        <f t="shared" si="4"/>
        <v>56080</v>
      </c>
      <c r="AH37" s="124"/>
    </row>
    <row r="38" spans="1:38" ht="15.75" customHeight="1">
      <c r="A38" s="65" t="s">
        <v>165</v>
      </c>
      <c r="B38" s="146" t="s">
        <v>166</v>
      </c>
      <c r="C38" s="13">
        <v>70257.5</v>
      </c>
      <c r="D38" s="123"/>
      <c r="E38" s="146" t="s">
        <v>166</v>
      </c>
      <c r="F38" s="146">
        <v>-14177.5</v>
      </c>
      <c r="G38" s="146">
        <f t="shared" si="0"/>
        <v>56080</v>
      </c>
      <c r="J38" s="124"/>
      <c r="K38" s="146" t="s">
        <v>166</v>
      </c>
      <c r="L38" s="146"/>
      <c r="M38" s="146">
        <f t="shared" si="1"/>
        <v>56080</v>
      </c>
      <c r="P38" s="124"/>
      <c r="Q38" s="146" t="s">
        <v>166</v>
      </c>
      <c r="R38" s="146"/>
      <c r="S38" s="146">
        <f t="shared" si="2"/>
        <v>56080</v>
      </c>
      <c r="V38" s="124"/>
      <c r="W38" s="146" t="s">
        <v>166</v>
      </c>
      <c r="X38" s="146"/>
      <c r="Y38" s="146">
        <f t="shared" si="3"/>
        <v>56080</v>
      </c>
      <c r="AB38" s="124"/>
      <c r="AC38" s="146" t="s">
        <v>166</v>
      </c>
      <c r="AD38" s="146"/>
      <c r="AE38" s="146">
        <f t="shared" si="4"/>
        <v>56080</v>
      </c>
      <c r="AH38" s="124"/>
    </row>
    <row r="39" spans="1:38" ht="15.75" customHeight="1">
      <c r="A39" s="145" t="s">
        <v>167</v>
      </c>
      <c r="B39" s="146" t="s">
        <v>168</v>
      </c>
      <c r="C39" s="13">
        <v>70257.5</v>
      </c>
      <c r="D39" s="123"/>
      <c r="E39" s="146" t="s">
        <v>168</v>
      </c>
      <c r="F39" s="146">
        <v>-14177.5</v>
      </c>
      <c r="G39" s="146">
        <f t="shared" si="0"/>
        <v>56080</v>
      </c>
      <c r="J39" s="147"/>
      <c r="K39" s="146" t="s">
        <v>168</v>
      </c>
      <c r="L39" s="146"/>
      <c r="M39" s="146">
        <f t="shared" si="1"/>
        <v>56080</v>
      </c>
      <c r="P39" s="147"/>
      <c r="Q39" s="146" t="s">
        <v>168</v>
      </c>
      <c r="R39" s="146"/>
      <c r="S39" s="146">
        <f t="shared" si="2"/>
        <v>56080</v>
      </c>
      <c r="V39" s="147"/>
      <c r="W39" s="146" t="s">
        <v>168</v>
      </c>
      <c r="X39" s="146"/>
      <c r="Y39" s="146">
        <f t="shared" si="3"/>
        <v>56080</v>
      </c>
      <c r="AB39" s="147"/>
      <c r="AC39" s="146" t="s">
        <v>168</v>
      </c>
      <c r="AD39" s="146"/>
      <c r="AE39" s="146">
        <f t="shared" si="4"/>
        <v>56080</v>
      </c>
      <c r="AH39" s="147"/>
    </row>
    <row r="40" spans="1:38" ht="15.75" customHeight="1">
      <c r="A40" s="145" t="s">
        <v>169</v>
      </c>
      <c r="B40" s="146" t="s">
        <v>170</v>
      </c>
      <c r="C40" s="13">
        <v>70257.5</v>
      </c>
      <c r="D40" s="123"/>
      <c r="E40" s="146" t="s">
        <v>170</v>
      </c>
      <c r="F40" s="146">
        <v>-14177.5</v>
      </c>
      <c r="G40" s="146">
        <f t="shared" si="0"/>
        <v>56080</v>
      </c>
      <c r="J40" s="124"/>
      <c r="K40" s="146" t="s">
        <v>170</v>
      </c>
      <c r="L40" s="146">
        <f>N6/30*5</f>
        <v>-38.25</v>
      </c>
      <c r="M40" s="146">
        <f t="shared" si="1"/>
        <v>56041.75</v>
      </c>
      <c r="P40" s="124"/>
      <c r="Q40" s="146" t="s">
        <v>170</v>
      </c>
      <c r="R40" s="146"/>
      <c r="S40" s="146">
        <f t="shared" si="2"/>
        <v>56041.75</v>
      </c>
      <c r="V40" s="124"/>
      <c r="W40" s="146" t="s">
        <v>170</v>
      </c>
      <c r="X40" s="146"/>
      <c r="Y40" s="146">
        <f t="shared" si="3"/>
        <v>56041.75</v>
      </c>
      <c r="AB40" s="124"/>
      <c r="AC40" s="146" t="s">
        <v>170</v>
      </c>
      <c r="AD40" s="146"/>
      <c r="AE40" s="146">
        <f t="shared" si="4"/>
        <v>56041.75</v>
      </c>
      <c r="AH40" s="124"/>
    </row>
    <row r="41" spans="1:38" ht="15.75" customHeight="1">
      <c r="A41" s="145" t="s">
        <v>171</v>
      </c>
      <c r="B41" s="146" t="s">
        <v>172</v>
      </c>
      <c r="C41" s="13">
        <v>70257.5</v>
      </c>
      <c r="D41" s="123"/>
      <c r="E41" s="146" t="s">
        <v>172</v>
      </c>
      <c r="F41" s="146">
        <v>-14177.5</v>
      </c>
      <c r="G41" s="146">
        <f t="shared" si="0"/>
        <v>56080</v>
      </c>
      <c r="J41" s="148"/>
      <c r="K41" s="146" t="s">
        <v>172</v>
      </c>
      <c r="L41" s="146">
        <v>-229.5</v>
      </c>
      <c r="M41" s="146">
        <f t="shared" si="1"/>
        <v>55850.5</v>
      </c>
      <c r="P41" s="148"/>
      <c r="Q41" s="146" t="s">
        <v>172</v>
      </c>
      <c r="R41" s="146"/>
      <c r="S41" s="146">
        <f t="shared" si="2"/>
        <v>55850.5</v>
      </c>
      <c r="V41" s="148"/>
      <c r="W41" s="146" t="s">
        <v>172</v>
      </c>
      <c r="X41" s="146"/>
      <c r="Y41" s="146">
        <f t="shared" si="3"/>
        <v>55850.5</v>
      </c>
      <c r="AB41" s="148"/>
      <c r="AC41" s="146" t="s">
        <v>172</v>
      </c>
      <c r="AD41" s="146"/>
      <c r="AE41" s="146">
        <f t="shared" si="4"/>
        <v>55850.5</v>
      </c>
      <c r="AH41" s="148"/>
    </row>
    <row r="42" spans="1:38" ht="15.75" customHeight="1">
      <c r="A42" s="145" t="s">
        <v>173</v>
      </c>
      <c r="B42" s="146" t="s">
        <v>174</v>
      </c>
      <c r="C42" s="13">
        <v>70257.5</v>
      </c>
      <c r="D42" s="123"/>
      <c r="E42" s="146" t="s">
        <v>174</v>
      </c>
      <c r="F42" s="146">
        <v>-14177.5</v>
      </c>
      <c r="G42" s="146">
        <f t="shared" si="0"/>
        <v>56080</v>
      </c>
      <c r="J42" s="124"/>
      <c r="K42" s="146" t="s">
        <v>174</v>
      </c>
      <c r="L42" s="146">
        <v>-229.5</v>
      </c>
      <c r="M42" s="146">
        <f t="shared" si="1"/>
        <v>55850.5</v>
      </c>
      <c r="P42" s="124"/>
      <c r="Q42" s="146" t="s">
        <v>174</v>
      </c>
      <c r="R42" s="146"/>
      <c r="S42" s="146">
        <f t="shared" si="2"/>
        <v>55850.5</v>
      </c>
      <c r="V42" s="124"/>
      <c r="W42" s="146" t="s">
        <v>174</v>
      </c>
      <c r="X42" s="146"/>
      <c r="Y42" s="146">
        <f t="shared" si="3"/>
        <v>55850.5</v>
      </c>
      <c r="AB42" s="124"/>
      <c r="AC42" s="146" t="s">
        <v>174</v>
      </c>
      <c r="AD42" s="146"/>
      <c r="AE42" s="146">
        <f t="shared" si="4"/>
        <v>55850.5</v>
      </c>
      <c r="AH42" s="124"/>
    </row>
    <row r="43" spans="1:38" ht="15.75" customHeight="1">
      <c r="A43" s="145" t="s">
        <v>175</v>
      </c>
      <c r="B43" s="146" t="s">
        <v>176</v>
      </c>
      <c r="C43" s="13">
        <v>70257.5</v>
      </c>
      <c r="D43" s="123"/>
      <c r="E43" s="146" t="s">
        <v>176</v>
      </c>
      <c r="F43" s="146">
        <v>-14177.5</v>
      </c>
      <c r="G43" s="146">
        <f t="shared" si="0"/>
        <v>56080</v>
      </c>
      <c r="J43" s="124"/>
      <c r="K43" s="146" t="s">
        <v>176</v>
      </c>
      <c r="L43" s="146">
        <v>-229.5</v>
      </c>
      <c r="M43" s="146">
        <f t="shared" si="1"/>
        <v>55850.5</v>
      </c>
      <c r="P43" s="124"/>
      <c r="Q43" s="146" t="s">
        <v>176</v>
      </c>
      <c r="R43" s="146"/>
      <c r="S43" s="146">
        <f t="shared" si="2"/>
        <v>55850.5</v>
      </c>
      <c r="V43" s="124"/>
      <c r="W43" s="146" t="s">
        <v>176</v>
      </c>
      <c r="X43" s="146"/>
      <c r="Y43" s="146">
        <f t="shared" si="3"/>
        <v>55850.5</v>
      </c>
      <c r="AB43" s="124"/>
      <c r="AC43" s="146" t="s">
        <v>176</v>
      </c>
      <c r="AD43" s="146"/>
      <c r="AE43" s="146">
        <f t="shared" si="4"/>
        <v>55850.5</v>
      </c>
      <c r="AH43" s="124"/>
    </row>
    <row r="44" spans="1:38" ht="15.75" customHeight="1">
      <c r="A44" s="145" t="s">
        <v>177</v>
      </c>
      <c r="B44" s="146" t="s">
        <v>178</v>
      </c>
      <c r="C44" s="13">
        <v>70257.5</v>
      </c>
      <c r="D44" s="123"/>
      <c r="E44" s="146" t="s">
        <v>178</v>
      </c>
      <c r="F44" s="146">
        <v>-14177.5</v>
      </c>
      <c r="G44" s="146">
        <f t="shared" si="0"/>
        <v>56080</v>
      </c>
      <c r="J44" s="124"/>
      <c r="K44" s="146" t="s">
        <v>178</v>
      </c>
      <c r="L44" s="146">
        <v>-229.5</v>
      </c>
      <c r="M44" s="146">
        <f t="shared" si="1"/>
        <v>55850.5</v>
      </c>
      <c r="P44" s="124"/>
      <c r="Q44" s="146" t="s">
        <v>178</v>
      </c>
      <c r="R44" s="146"/>
      <c r="S44" s="146">
        <f t="shared" si="2"/>
        <v>55850.5</v>
      </c>
      <c r="V44" s="124"/>
      <c r="W44" s="146" t="s">
        <v>178</v>
      </c>
      <c r="X44" s="146"/>
      <c r="Y44" s="146">
        <f t="shared" si="3"/>
        <v>55850.5</v>
      </c>
      <c r="AB44" s="124"/>
      <c r="AC44" s="146" t="s">
        <v>178</v>
      </c>
      <c r="AD44" s="146"/>
      <c r="AE44" s="146">
        <f t="shared" si="4"/>
        <v>55850.5</v>
      </c>
      <c r="AH44" s="124"/>
    </row>
    <row r="45" spans="1:38" ht="15.75" customHeight="1">
      <c r="A45" s="67" t="s">
        <v>179</v>
      </c>
      <c r="B45" s="149" t="s">
        <v>180</v>
      </c>
      <c r="C45" s="150">
        <v>70257.5</v>
      </c>
      <c r="D45" s="151"/>
      <c r="E45" s="149" t="s">
        <v>180</v>
      </c>
      <c r="F45" s="149">
        <v>-14177.5</v>
      </c>
      <c r="G45" s="149">
        <f t="shared" si="0"/>
        <v>56080</v>
      </c>
      <c r="H45" s="67"/>
      <c r="I45" s="67"/>
      <c r="J45" s="152"/>
      <c r="K45" s="149" t="s">
        <v>180</v>
      </c>
      <c r="L45" s="149">
        <v>-229.5</v>
      </c>
      <c r="M45" s="149">
        <f t="shared" si="1"/>
        <v>55850.5</v>
      </c>
      <c r="N45" s="67"/>
      <c r="O45" s="67"/>
      <c r="P45" s="152"/>
      <c r="Q45" s="149" t="s">
        <v>180</v>
      </c>
      <c r="R45" s="149">
        <f>T6/30*16</f>
        <v>304</v>
      </c>
      <c r="S45" s="149">
        <f t="shared" si="2"/>
        <v>56154.5</v>
      </c>
      <c r="T45" s="67"/>
      <c r="U45" s="67"/>
      <c r="V45" s="152"/>
      <c r="W45" s="149" t="s">
        <v>180</v>
      </c>
      <c r="X45" s="149">
        <f>Z6/30*16</f>
        <v>1072</v>
      </c>
      <c r="Y45" s="149">
        <f t="shared" si="3"/>
        <v>57226.5</v>
      </c>
      <c r="Z45" s="67"/>
      <c r="AA45" s="67"/>
      <c r="AB45" s="152"/>
      <c r="AC45" s="149" t="s">
        <v>180</v>
      </c>
      <c r="AD45" s="149">
        <f>AF6/30*16</f>
        <v>3341.7226666666684</v>
      </c>
      <c r="AE45" s="149">
        <v>64696.23</v>
      </c>
      <c r="AF45" s="67"/>
      <c r="AG45" s="67"/>
      <c r="AH45" s="152"/>
      <c r="AI45" s="67"/>
      <c r="AJ45" s="67"/>
      <c r="AK45" s="67"/>
      <c r="AL45" s="67"/>
    </row>
    <row r="46" spans="1:38" ht="15.75" customHeight="1">
      <c r="A46" s="145" t="s">
        <v>181</v>
      </c>
      <c r="B46" s="146" t="s">
        <v>182</v>
      </c>
      <c r="C46" s="13">
        <v>70257.5</v>
      </c>
      <c r="D46" s="123"/>
      <c r="E46" s="146" t="s">
        <v>182</v>
      </c>
      <c r="F46" s="146">
        <v>-14177.5</v>
      </c>
      <c r="G46" s="146">
        <f t="shared" si="0"/>
        <v>56080</v>
      </c>
      <c r="J46" s="124"/>
      <c r="K46" s="146" t="s">
        <v>182</v>
      </c>
      <c r="L46" s="146">
        <v>-229.5</v>
      </c>
      <c r="M46" s="146">
        <f t="shared" si="1"/>
        <v>55850.5</v>
      </c>
      <c r="P46" s="124"/>
      <c r="Q46" s="146" t="s">
        <v>182</v>
      </c>
      <c r="R46" s="146">
        <v>570</v>
      </c>
      <c r="S46" s="146">
        <f t="shared" si="2"/>
        <v>56420.5</v>
      </c>
      <c r="V46" s="124"/>
      <c r="W46" s="146" t="s">
        <v>182</v>
      </c>
      <c r="X46" s="146">
        <v>2010</v>
      </c>
      <c r="Y46" s="146">
        <f t="shared" si="3"/>
        <v>58430.5</v>
      </c>
      <c r="AB46" s="124"/>
      <c r="AC46" s="146" t="s">
        <v>182</v>
      </c>
      <c r="AD46" s="146">
        <v>2010</v>
      </c>
      <c r="AE46" s="351">
        <v>64696.23</v>
      </c>
      <c r="AH46" s="124"/>
    </row>
    <row r="47" spans="1:38" ht="15.75" customHeight="1">
      <c r="A47" s="145" t="s">
        <v>183</v>
      </c>
      <c r="B47" s="146" t="s">
        <v>184</v>
      </c>
      <c r="C47" s="13">
        <v>70257.5</v>
      </c>
      <c r="D47" s="123"/>
      <c r="E47" s="146" t="s">
        <v>184</v>
      </c>
      <c r="F47" s="146">
        <v>-14177.5</v>
      </c>
      <c r="G47" s="146">
        <f t="shared" si="0"/>
        <v>56080</v>
      </c>
      <c r="J47" s="124"/>
      <c r="K47" s="146" t="s">
        <v>184</v>
      </c>
      <c r="L47" s="146">
        <v>-229.5</v>
      </c>
      <c r="M47" s="146">
        <f t="shared" si="1"/>
        <v>55850.5</v>
      </c>
      <c r="P47" s="124"/>
      <c r="Q47" s="146" t="s">
        <v>184</v>
      </c>
      <c r="R47" s="146">
        <v>570</v>
      </c>
      <c r="S47" s="146">
        <f t="shared" si="2"/>
        <v>56420.5</v>
      </c>
      <c r="V47" s="124"/>
      <c r="W47" s="146" t="s">
        <v>184</v>
      </c>
      <c r="X47" s="146">
        <v>2010</v>
      </c>
      <c r="Y47" s="146">
        <f t="shared" si="3"/>
        <v>58430.5</v>
      </c>
      <c r="AB47" s="124"/>
      <c r="AC47" s="146" t="s">
        <v>184</v>
      </c>
      <c r="AD47" s="146">
        <v>2010</v>
      </c>
      <c r="AE47" s="351">
        <v>64696.23</v>
      </c>
      <c r="AH47" s="124"/>
    </row>
    <row r="48" spans="1:38" ht="15.75" customHeight="1">
      <c r="A48" s="145" t="s">
        <v>185</v>
      </c>
      <c r="B48" s="146" t="s">
        <v>186</v>
      </c>
      <c r="C48" s="13">
        <v>70257.5</v>
      </c>
      <c r="D48" s="123"/>
      <c r="E48" s="146" t="s">
        <v>186</v>
      </c>
      <c r="F48" s="146">
        <v>-14177.5</v>
      </c>
      <c r="G48" s="146">
        <f t="shared" si="0"/>
        <v>56080</v>
      </c>
      <c r="J48" s="124"/>
      <c r="K48" s="146" t="s">
        <v>186</v>
      </c>
      <c r="L48" s="146">
        <v>-229.5</v>
      </c>
      <c r="M48" s="146">
        <f t="shared" si="1"/>
        <v>55850.5</v>
      </c>
      <c r="P48" s="124"/>
      <c r="Q48" s="146" t="s">
        <v>186</v>
      </c>
      <c r="R48" s="146">
        <v>570</v>
      </c>
      <c r="S48" s="146">
        <f t="shared" si="2"/>
        <v>56420.5</v>
      </c>
      <c r="V48" s="124"/>
      <c r="W48" s="146" t="s">
        <v>186</v>
      </c>
      <c r="X48" s="146">
        <v>2010</v>
      </c>
      <c r="Y48" s="146">
        <f t="shared" si="3"/>
        <v>58430.5</v>
      </c>
      <c r="AB48" s="124"/>
      <c r="AC48" s="146" t="s">
        <v>186</v>
      </c>
      <c r="AD48" s="146">
        <v>2010</v>
      </c>
      <c r="AE48" s="351">
        <v>64696.23</v>
      </c>
      <c r="AH48" s="124"/>
    </row>
    <row r="49" spans="1:34" ht="15.75" customHeight="1">
      <c r="A49" s="145" t="s">
        <v>187</v>
      </c>
      <c r="B49" s="146" t="s">
        <v>188</v>
      </c>
      <c r="C49" s="13">
        <v>70257.5</v>
      </c>
      <c r="D49" s="123"/>
      <c r="E49" s="146" t="s">
        <v>188</v>
      </c>
      <c r="F49" s="146">
        <v>-14177.5</v>
      </c>
      <c r="G49" s="146">
        <f t="shared" si="0"/>
        <v>56080</v>
      </c>
      <c r="J49" s="124"/>
      <c r="K49" s="146" t="s">
        <v>188</v>
      </c>
      <c r="L49" s="146">
        <v>-229.5</v>
      </c>
      <c r="M49" s="146">
        <f t="shared" si="1"/>
        <v>55850.5</v>
      </c>
      <c r="P49" s="124"/>
      <c r="Q49" s="146" t="s">
        <v>188</v>
      </c>
      <c r="R49" s="146">
        <v>570</v>
      </c>
      <c r="S49" s="146">
        <f t="shared" si="2"/>
        <v>56420.5</v>
      </c>
      <c r="V49" s="124"/>
      <c r="W49" s="146" t="s">
        <v>188</v>
      </c>
      <c r="X49" s="146">
        <v>2010</v>
      </c>
      <c r="Y49" s="146">
        <f t="shared" si="3"/>
        <v>58430.5</v>
      </c>
      <c r="AB49" s="124"/>
      <c r="AC49" s="146" t="s">
        <v>188</v>
      </c>
      <c r="AD49" s="146">
        <v>2010</v>
      </c>
      <c r="AE49" s="351">
        <v>64696.23</v>
      </c>
      <c r="AH49" s="124"/>
    </row>
    <row r="50" spans="1:34" ht="15.75" customHeight="1">
      <c r="A50" s="145" t="s">
        <v>189</v>
      </c>
      <c r="B50" s="146" t="s">
        <v>190</v>
      </c>
      <c r="C50" s="13">
        <v>70257.5</v>
      </c>
      <c r="D50" s="123"/>
      <c r="E50" s="146" t="s">
        <v>190</v>
      </c>
      <c r="F50" s="146">
        <v>-14177.5</v>
      </c>
      <c r="G50" s="146">
        <f t="shared" si="0"/>
        <v>56080</v>
      </c>
      <c r="J50" s="124"/>
      <c r="K50" s="146" t="s">
        <v>190</v>
      </c>
      <c r="L50" s="146">
        <v>-229.5</v>
      </c>
      <c r="M50" s="146">
        <f t="shared" si="1"/>
        <v>55850.5</v>
      </c>
      <c r="P50" s="124"/>
      <c r="Q50" s="146" t="s">
        <v>190</v>
      </c>
      <c r="R50" s="146">
        <v>570</v>
      </c>
      <c r="S50" s="146">
        <f t="shared" si="2"/>
        <v>56420.5</v>
      </c>
      <c r="V50" s="124"/>
      <c r="W50" s="146" t="s">
        <v>190</v>
      </c>
      <c r="X50" s="146">
        <v>2010</v>
      </c>
      <c r="Y50" s="146">
        <f t="shared" si="3"/>
        <v>58430.5</v>
      </c>
      <c r="AB50" s="124"/>
      <c r="AC50" s="146" t="s">
        <v>190</v>
      </c>
      <c r="AD50" s="146">
        <v>2010</v>
      </c>
      <c r="AE50" s="351">
        <v>64696.23</v>
      </c>
      <c r="AH50" s="124"/>
    </row>
    <row r="51" spans="1:34" ht="15.75" customHeight="1">
      <c r="A51" s="65" t="s">
        <v>191</v>
      </c>
      <c r="B51" s="146" t="s">
        <v>192</v>
      </c>
      <c r="C51" s="13">
        <v>70257.5</v>
      </c>
      <c r="D51" s="123"/>
      <c r="E51" s="146" t="s">
        <v>192</v>
      </c>
      <c r="F51" s="146">
        <v>-14177.5</v>
      </c>
      <c r="G51" s="146">
        <f t="shared" si="0"/>
        <v>56080</v>
      </c>
      <c r="J51" s="124"/>
      <c r="K51" s="146" t="s">
        <v>192</v>
      </c>
      <c r="L51" s="146">
        <v>-229.5</v>
      </c>
      <c r="M51" s="146">
        <f t="shared" si="1"/>
        <v>55850.5</v>
      </c>
      <c r="P51" s="124"/>
      <c r="Q51" s="146" t="s">
        <v>192</v>
      </c>
      <c r="R51" s="146">
        <v>570</v>
      </c>
      <c r="S51" s="146">
        <f t="shared" si="2"/>
        <v>56420.5</v>
      </c>
      <c r="V51" s="124"/>
      <c r="W51" s="146" t="s">
        <v>192</v>
      </c>
      <c r="X51" s="146">
        <v>2010</v>
      </c>
      <c r="Y51" s="146">
        <f t="shared" si="3"/>
        <v>58430.5</v>
      </c>
      <c r="AB51" s="124"/>
      <c r="AC51" s="146" t="s">
        <v>192</v>
      </c>
      <c r="AD51" s="146">
        <v>2010</v>
      </c>
      <c r="AE51" s="351">
        <v>64696.23</v>
      </c>
      <c r="AH51" s="124"/>
    </row>
    <row r="52" spans="1:34" ht="15.75" customHeight="1">
      <c r="A52" s="65" t="s">
        <v>193</v>
      </c>
      <c r="B52" s="146" t="s">
        <v>194</v>
      </c>
      <c r="C52" s="13">
        <v>70257.5</v>
      </c>
      <c r="D52" s="123"/>
      <c r="E52" s="146" t="s">
        <v>194</v>
      </c>
      <c r="F52" s="146">
        <v>-14177.5</v>
      </c>
      <c r="G52" s="146">
        <f t="shared" si="0"/>
        <v>56080</v>
      </c>
      <c r="J52" s="124"/>
      <c r="K52" s="146" t="s">
        <v>194</v>
      </c>
      <c r="L52" s="146">
        <v>-229.5</v>
      </c>
      <c r="M52" s="146">
        <f t="shared" si="1"/>
        <v>55850.5</v>
      </c>
      <c r="P52" s="124"/>
      <c r="Q52" s="146" t="s">
        <v>194</v>
      </c>
      <c r="R52" s="146">
        <v>570</v>
      </c>
      <c r="S52" s="146">
        <f t="shared" si="2"/>
        <v>56420.5</v>
      </c>
      <c r="V52" s="124"/>
      <c r="W52" s="146" t="s">
        <v>194</v>
      </c>
      <c r="X52" s="146">
        <v>2010</v>
      </c>
      <c r="Y52" s="146">
        <f t="shared" si="3"/>
        <v>58430.5</v>
      </c>
      <c r="AB52" s="124"/>
      <c r="AC52" s="146" t="s">
        <v>194</v>
      </c>
      <c r="AD52" s="146">
        <v>2010</v>
      </c>
      <c r="AE52" s="351">
        <v>64696.23</v>
      </c>
      <c r="AH52" s="124"/>
    </row>
    <row r="53" spans="1:34" ht="15.75" customHeight="1">
      <c r="A53" s="65" t="s">
        <v>195</v>
      </c>
      <c r="B53" s="146" t="s">
        <v>196</v>
      </c>
      <c r="C53" s="13">
        <v>70257.5</v>
      </c>
      <c r="D53" s="123"/>
      <c r="E53" s="146" t="s">
        <v>196</v>
      </c>
      <c r="F53" s="146">
        <v>-14177.5</v>
      </c>
      <c r="G53" s="146">
        <f t="shared" si="0"/>
        <v>56080</v>
      </c>
      <c r="J53" s="124"/>
      <c r="K53" s="146" t="s">
        <v>196</v>
      </c>
      <c r="L53" s="146">
        <v>-229.5</v>
      </c>
      <c r="M53" s="146">
        <f t="shared" si="1"/>
        <v>55850.5</v>
      </c>
      <c r="P53" s="124"/>
      <c r="Q53" s="146" t="s">
        <v>196</v>
      </c>
      <c r="R53" s="146">
        <v>570</v>
      </c>
      <c r="S53" s="146">
        <f t="shared" si="2"/>
        <v>56420.5</v>
      </c>
      <c r="V53" s="124"/>
      <c r="W53" s="146" t="s">
        <v>196</v>
      </c>
      <c r="X53" s="146">
        <v>2010</v>
      </c>
      <c r="Y53" s="146">
        <f t="shared" si="3"/>
        <v>58430.5</v>
      </c>
      <c r="AB53" s="124"/>
      <c r="AC53" s="146" t="s">
        <v>196</v>
      </c>
      <c r="AD53" s="146">
        <v>2010</v>
      </c>
      <c r="AE53" s="351">
        <v>64696.23</v>
      </c>
      <c r="AH53" s="124"/>
    </row>
    <row r="54" spans="1:34" ht="15.75" customHeight="1">
      <c r="A54" s="65" t="s">
        <v>197</v>
      </c>
      <c r="B54" s="146" t="s">
        <v>198</v>
      </c>
      <c r="C54" s="13">
        <v>70257.5</v>
      </c>
      <c r="D54" s="123"/>
      <c r="E54" s="146" t="s">
        <v>198</v>
      </c>
      <c r="F54" s="146">
        <v>-14177.5</v>
      </c>
      <c r="G54" s="146">
        <f t="shared" si="0"/>
        <v>56080</v>
      </c>
      <c r="J54" s="124"/>
      <c r="K54" s="146" t="s">
        <v>198</v>
      </c>
      <c r="L54" s="146">
        <v>-229.5</v>
      </c>
      <c r="M54" s="146">
        <f t="shared" si="1"/>
        <v>55850.5</v>
      </c>
      <c r="P54" s="124"/>
      <c r="Q54" s="146" t="s">
        <v>198</v>
      </c>
      <c r="R54" s="146">
        <v>570</v>
      </c>
      <c r="S54" s="146">
        <f t="shared" si="2"/>
        <v>56420.5</v>
      </c>
      <c r="V54" s="124"/>
      <c r="W54" s="146" t="s">
        <v>198</v>
      </c>
      <c r="X54" s="146">
        <v>2010</v>
      </c>
      <c r="Y54" s="146">
        <f t="shared" si="3"/>
        <v>58430.5</v>
      </c>
      <c r="AB54" s="124"/>
      <c r="AC54" s="146" t="s">
        <v>198</v>
      </c>
      <c r="AD54" s="146">
        <v>2010</v>
      </c>
      <c r="AE54" s="351">
        <v>64696.23</v>
      </c>
      <c r="AH54" s="124"/>
    </row>
    <row r="55" spans="1:34" ht="15.75" customHeight="1">
      <c r="A55" s="65" t="s">
        <v>199</v>
      </c>
      <c r="B55" s="146" t="s">
        <v>200</v>
      </c>
      <c r="C55" s="13">
        <v>70257.5</v>
      </c>
      <c r="D55" s="123"/>
      <c r="E55" s="146" t="s">
        <v>200</v>
      </c>
      <c r="F55" s="146">
        <v>-14177.5</v>
      </c>
      <c r="G55" s="146">
        <f t="shared" si="0"/>
        <v>56080</v>
      </c>
      <c r="J55" s="124"/>
      <c r="K55" s="146" t="s">
        <v>200</v>
      </c>
      <c r="L55" s="146">
        <v>-229.5</v>
      </c>
      <c r="M55" s="146">
        <f t="shared" si="1"/>
        <v>55850.5</v>
      </c>
      <c r="P55" s="124"/>
      <c r="Q55" s="146" t="s">
        <v>200</v>
      </c>
      <c r="R55" s="146">
        <v>570</v>
      </c>
      <c r="S55" s="146">
        <f t="shared" si="2"/>
        <v>56420.5</v>
      </c>
      <c r="V55" s="124"/>
      <c r="W55" s="146" t="s">
        <v>200</v>
      </c>
      <c r="X55" s="146">
        <v>2010</v>
      </c>
      <c r="Y55" s="146">
        <f t="shared" si="3"/>
        <v>58430.5</v>
      </c>
      <c r="AB55" s="124"/>
      <c r="AC55" s="146" t="s">
        <v>200</v>
      </c>
      <c r="AD55" s="146">
        <v>2010</v>
      </c>
      <c r="AE55" s="351">
        <v>64696.23</v>
      </c>
      <c r="AH55" s="124"/>
    </row>
    <row r="56" spans="1:34" ht="15.75" customHeight="1">
      <c r="A56" s="65" t="s">
        <v>201</v>
      </c>
      <c r="B56" s="146" t="s">
        <v>202</v>
      </c>
      <c r="C56" s="13">
        <v>70257.5</v>
      </c>
      <c r="D56" s="123"/>
      <c r="E56" s="146" t="s">
        <v>202</v>
      </c>
      <c r="F56" s="146">
        <v>-14177.5</v>
      </c>
      <c r="G56" s="146">
        <f t="shared" si="0"/>
        <v>56080</v>
      </c>
      <c r="J56" s="124"/>
      <c r="K56" s="146" t="s">
        <v>202</v>
      </c>
      <c r="L56" s="146">
        <v>-229.5</v>
      </c>
      <c r="M56" s="146">
        <f t="shared" si="1"/>
        <v>55850.5</v>
      </c>
      <c r="P56" s="124"/>
      <c r="Q56" s="146" t="s">
        <v>202</v>
      </c>
      <c r="R56" s="146">
        <v>570</v>
      </c>
      <c r="S56" s="146">
        <f t="shared" si="2"/>
        <v>56420.5</v>
      </c>
      <c r="V56" s="124"/>
      <c r="W56" s="146" t="s">
        <v>202</v>
      </c>
      <c r="X56" s="146">
        <v>2010</v>
      </c>
      <c r="Y56" s="146">
        <f t="shared" si="3"/>
        <v>58430.5</v>
      </c>
      <c r="AB56" s="124"/>
      <c r="AC56" s="146" t="s">
        <v>202</v>
      </c>
      <c r="AD56" s="146">
        <v>2010</v>
      </c>
      <c r="AE56" s="351">
        <v>64696.23</v>
      </c>
      <c r="AH56" s="124"/>
    </row>
    <row r="57" spans="1:34" ht="15.75" customHeight="1">
      <c r="D57" s="123"/>
      <c r="F57" s="13">
        <f>SUM(F10:F56)</f>
        <v>-657363.41666666663</v>
      </c>
      <c r="G57" s="13"/>
      <c r="J57" s="124"/>
      <c r="L57" s="13">
        <f>SUM(L10:L56)</f>
        <v>-3710.25</v>
      </c>
      <c r="M57" s="13"/>
      <c r="P57" s="124"/>
      <c r="R57" s="13">
        <f>SUM(R9:R56)</f>
        <v>6574</v>
      </c>
      <c r="S57" s="13"/>
      <c r="V57" s="124"/>
      <c r="X57" s="13">
        <f>SUM(X9:X56)</f>
        <v>23182</v>
      </c>
      <c r="Y57" s="13"/>
      <c r="AB57" s="124"/>
      <c r="AD57" s="13">
        <f>SUM(AD9:AD56)</f>
        <v>25451.722666666668</v>
      </c>
      <c r="AE57" s="13"/>
      <c r="AH57" s="124"/>
    </row>
    <row r="58" spans="1:34" ht="15.75" customHeight="1" thickBot="1">
      <c r="D58" s="123"/>
      <c r="J58" s="124"/>
      <c r="P58" s="124"/>
      <c r="V58" s="124"/>
      <c r="AB58" s="124"/>
      <c r="AH58" s="124"/>
    </row>
    <row r="59" spans="1:34" ht="15.75" customHeight="1" thickTop="1" thickBot="1">
      <c r="D59" s="123"/>
      <c r="J59" s="124"/>
      <c r="K59" s="153">
        <v>44611</v>
      </c>
      <c r="L59" s="154" t="s">
        <v>203</v>
      </c>
      <c r="M59" s="155"/>
      <c r="P59" s="124"/>
      <c r="Q59" s="153">
        <v>44761</v>
      </c>
      <c r="R59" s="154" t="s">
        <v>203</v>
      </c>
      <c r="S59" s="155"/>
      <c r="V59" s="124"/>
      <c r="W59" s="153">
        <v>44761</v>
      </c>
      <c r="X59" s="154" t="s">
        <v>203</v>
      </c>
      <c r="Y59" s="155"/>
      <c r="AB59" s="124"/>
      <c r="AC59" s="153"/>
      <c r="AD59" s="154" t="s">
        <v>203</v>
      </c>
      <c r="AE59" s="155"/>
      <c r="AH59" s="124"/>
    </row>
    <row r="60" spans="1:34" ht="15.75" customHeight="1" thickTop="1">
      <c r="D60" s="123"/>
      <c r="J60" s="124"/>
      <c r="K60" s="156">
        <v>44606</v>
      </c>
      <c r="L60" s="157" t="s">
        <v>204</v>
      </c>
      <c r="M60" s="155"/>
      <c r="P60" s="124"/>
      <c r="Q60" s="156">
        <v>44745</v>
      </c>
      <c r="R60" s="157" t="s">
        <v>204</v>
      </c>
      <c r="S60" s="155"/>
      <c r="V60" s="124"/>
      <c r="W60" s="156">
        <v>44745</v>
      </c>
      <c r="X60" s="157" t="s">
        <v>204</v>
      </c>
      <c r="Y60" s="155"/>
      <c r="AB60" s="124"/>
      <c r="AC60" s="156"/>
      <c r="AD60" s="157" t="s">
        <v>204</v>
      </c>
      <c r="AE60" s="155"/>
      <c r="AH60" s="124"/>
    </row>
    <row r="61" spans="1:34" ht="15.75" customHeight="1">
      <c r="D61" s="123"/>
      <c r="J61" s="124"/>
      <c r="K61" s="158">
        <f>K59-K60</f>
        <v>5</v>
      </c>
      <c r="L61" s="159" t="s">
        <v>105</v>
      </c>
      <c r="M61" s="155"/>
      <c r="P61" s="124"/>
      <c r="Q61" s="158">
        <f>Q59-Q60</f>
        <v>16</v>
      </c>
      <c r="R61" s="159" t="s">
        <v>105</v>
      </c>
      <c r="S61" s="155"/>
      <c r="V61" s="124"/>
      <c r="W61" s="158">
        <f>W59-W60</f>
        <v>16</v>
      </c>
      <c r="X61" s="159" t="s">
        <v>105</v>
      </c>
      <c r="Y61" s="155"/>
      <c r="AB61" s="124"/>
      <c r="AC61" s="158">
        <f>AC59-AC60</f>
        <v>0</v>
      </c>
      <c r="AD61" s="159" t="s">
        <v>105</v>
      </c>
      <c r="AE61" s="155"/>
      <c r="AH61" s="124"/>
    </row>
    <row r="62" spans="1:34" ht="15.75" customHeight="1">
      <c r="D62" s="123"/>
      <c r="J62" s="124"/>
      <c r="P62" s="124"/>
      <c r="V62" s="124"/>
      <c r="AB62" s="124"/>
    </row>
    <row r="63" spans="1:34" ht="15.75" customHeight="1">
      <c r="D63" s="123"/>
      <c r="J63" s="124"/>
      <c r="P63" s="124"/>
      <c r="V63" s="124"/>
      <c r="AB63" s="124"/>
    </row>
    <row r="64" spans="1:34" ht="15.75" customHeight="1">
      <c r="D64" s="123"/>
      <c r="J64" s="124"/>
      <c r="P64" s="124"/>
      <c r="V64" s="124"/>
      <c r="AB64" s="124"/>
    </row>
    <row r="65" spans="4:28" ht="15.75" customHeight="1">
      <c r="D65" s="123"/>
      <c r="J65" s="124"/>
      <c r="P65" s="124"/>
      <c r="V65" s="124"/>
      <c r="AB65" s="124"/>
    </row>
    <row r="66" spans="4:28" ht="15.75" customHeight="1">
      <c r="D66" s="123"/>
      <c r="J66" s="124"/>
      <c r="P66" s="124"/>
      <c r="V66" s="124"/>
      <c r="AB66" s="124"/>
    </row>
    <row r="67" spans="4:28" ht="15.75" customHeight="1">
      <c r="D67" s="123"/>
      <c r="J67" s="124"/>
      <c r="P67" s="124"/>
      <c r="V67" s="124"/>
      <c r="AB67" s="124"/>
    </row>
    <row r="68" spans="4:28" ht="15.75" customHeight="1">
      <c r="D68" s="123"/>
      <c r="J68" s="124"/>
      <c r="P68" s="124"/>
      <c r="V68" s="124"/>
      <c r="AB68" s="124"/>
    </row>
    <row r="69" spans="4:28" ht="15.75" customHeight="1">
      <c r="D69" s="123"/>
      <c r="J69" s="124"/>
      <c r="P69" s="124"/>
      <c r="V69" s="124"/>
      <c r="AB69" s="124"/>
    </row>
    <row r="70" spans="4:28" ht="15.75" customHeight="1">
      <c r="D70" s="123"/>
      <c r="J70" s="124"/>
      <c r="P70" s="124"/>
      <c r="V70" s="124"/>
      <c r="AB70" s="124"/>
    </row>
    <row r="71" spans="4:28" ht="15.75" customHeight="1">
      <c r="D71" s="123"/>
      <c r="J71" s="124"/>
      <c r="P71" s="124"/>
      <c r="V71" s="124"/>
      <c r="AB71" s="124"/>
    </row>
    <row r="72" spans="4:28" ht="15.75" customHeight="1">
      <c r="D72" s="123"/>
      <c r="J72" s="124"/>
      <c r="P72" s="124"/>
      <c r="V72" s="124"/>
      <c r="AB72" s="124"/>
    </row>
    <row r="73" spans="4:28" ht="15.75" customHeight="1">
      <c r="D73" s="123"/>
      <c r="J73" s="124"/>
      <c r="P73" s="124"/>
      <c r="V73" s="124"/>
      <c r="AB73" s="124"/>
    </row>
    <row r="74" spans="4:28" ht="15.75" customHeight="1">
      <c r="D74" s="123"/>
      <c r="J74" s="124"/>
      <c r="P74" s="124"/>
      <c r="V74" s="124"/>
      <c r="AB74" s="124"/>
    </row>
    <row r="75" spans="4:28" ht="15.75" customHeight="1">
      <c r="D75" s="123"/>
      <c r="J75" s="124"/>
      <c r="P75" s="124"/>
      <c r="V75" s="124"/>
      <c r="AB75" s="124"/>
    </row>
    <row r="76" spans="4:28" ht="15.75" customHeight="1">
      <c r="D76" s="123"/>
      <c r="J76" s="124"/>
      <c r="P76" s="124"/>
      <c r="V76" s="124"/>
      <c r="AB76" s="124"/>
    </row>
    <row r="77" spans="4:28" ht="15.75" customHeight="1">
      <c r="D77" s="123"/>
      <c r="J77" s="124"/>
      <c r="P77" s="124"/>
      <c r="V77" s="124"/>
      <c r="AB77" s="124"/>
    </row>
    <row r="78" spans="4:28" ht="15.75" customHeight="1">
      <c r="D78" s="123"/>
      <c r="J78" s="124"/>
      <c r="P78" s="124"/>
      <c r="V78" s="124"/>
      <c r="AB78" s="124"/>
    </row>
    <row r="79" spans="4:28" ht="15.75" customHeight="1">
      <c r="D79" s="123"/>
      <c r="J79" s="124"/>
      <c r="P79" s="124"/>
      <c r="V79" s="124"/>
      <c r="AB79" s="124"/>
    </row>
    <row r="80" spans="4:28" ht="15.75" customHeight="1">
      <c r="D80" s="123"/>
      <c r="J80" s="124"/>
      <c r="P80" s="124"/>
      <c r="V80" s="124"/>
      <c r="AB80" s="124"/>
    </row>
    <row r="81" spans="4:28" ht="15.75" customHeight="1">
      <c r="D81" s="123"/>
      <c r="J81" s="124"/>
      <c r="P81" s="124"/>
      <c r="V81" s="124"/>
      <c r="AB81" s="124"/>
    </row>
    <row r="82" spans="4:28" ht="15.75" customHeight="1">
      <c r="D82" s="123"/>
      <c r="J82" s="124"/>
      <c r="P82" s="124"/>
      <c r="V82" s="124"/>
      <c r="AB82" s="124"/>
    </row>
    <row r="83" spans="4:28" ht="15.75" customHeight="1">
      <c r="D83" s="123"/>
      <c r="J83" s="124"/>
      <c r="P83" s="124"/>
      <c r="V83" s="124"/>
      <c r="AB83" s="124"/>
    </row>
    <row r="84" spans="4:28" ht="15.75" customHeight="1">
      <c r="D84" s="123"/>
      <c r="J84" s="124"/>
      <c r="P84" s="124"/>
      <c r="V84" s="124"/>
      <c r="AB84" s="124"/>
    </row>
    <row r="85" spans="4:28" ht="15.75" customHeight="1">
      <c r="D85" s="123"/>
      <c r="J85" s="124"/>
      <c r="P85" s="124"/>
      <c r="V85" s="124"/>
      <c r="AB85" s="124"/>
    </row>
    <row r="86" spans="4:28" ht="15.75" customHeight="1">
      <c r="D86" s="123"/>
      <c r="J86" s="124"/>
      <c r="P86" s="124"/>
      <c r="V86" s="124"/>
      <c r="AB86" s="124"/>
    </row>
    <row r="87" spans="4:28" ht="15.75" customHeight="1">
      <c r="D87" s="123"/>
      <c r="J87" s="124"/>
      <c r="P87" s="124"/>
      <c r="V87" s="124"/>
      <c r="AB87" s="124"/>
    </row>
    <row r="88" spans="4:28" ht="15.75" customHeight="1">
      <c r="D88" s="123"/>
      <c r="J88" s="124"/>
      <c r="P88" s="124"/>
      <c r="V88" s="124"/>
      <c r="AB88" s="124"/>
    </row>
    <row r="89" spans="4:28" ht="15.75" customHeight="1">
      <c r="D89" s="123"/>
      <c r="J89" s="124"/>
      <c r="P89" s="124"/>
      <c r="V89" s="124"/>
      <c r="AB89" s="124"/>
    </row>
    <row r="90" spans="4:28" ht="15.75" customHeight="1">
      <c r="D90" s="123"/>
      <c r="J90" s="124"/>
      <c r="P90" s="124"/>
      <c r="V90" s="124"/>
      <c r="AB90" s="124"/>
    </row>
    <row r="91" spans="4:28" ht="15.75" customHeight="1">
      <c r="D91" s="123"/>
      <c r="J91" s="124"/>
      <c r="P91" s="124"/>
      <c r="V91" s="124"/>
      <c r="AB91" s="124"/>
    </row>
    <row r="92" spans="4:28" ht="15.75" customHeight="1">
      <c r="D92" s="123"/>
      <c r="J92" s="124"/>
      <c r="P92" s="124"/>
      <c r="V92" s="124"/>
      <c r="AB92" s="124"/>
    </row>
    <row r="93" spans="4:28" ht="15.75" customHeight="1">
      <c r="D93" s="123"/>
      <c r="J93" s="124"/>
      <c r="P93" s="124"/>
      <c r="V93" s="124"/>
      <c r="AB93" s="124"/>
    </row>
    <row r="94" spans="4:28" ht="15.75" customHeight="1">
      <c r="D94" s="123"/>
      <c r="J94" s="124"/>
      <c r="P94" s="124"/>
      <c r="V94" s="124"/>
      <c r="AB94" s="124"/>
    </row>
    <row r="95" spans="4:28" ht="15.75" customHeight="1">
      <c r="D95" s="123"/>
      <c r="J95" s="124"/>
      <c r="P95" s="124"/>
      <c r="V95" s="124"/>
      <c r="AB95" s="124"/>
    </row>
    <row r="96" spans="4:28" ht="15.75" customHeight="1">
      <c r="D96" s="123"/>
      <c r="J96" s="124"/>
      <c r="P96" s="124"/>
      <c r="V96" s="124"/>
      <c r="AB96" s="124"/>
    </row>
    <row r="97" spans="4:28" ht="15.75" customHeight="1">
      <c r="D97" s="123"/>
      <c r="J97" s="124"/>
      <c r="P97" s="124"/>
      <c r="V97" s="124"/>
      <c r="AB97" s="124"/>
    </row>
    <row r="98" spans="4:28" ht="15.75" customHeight="1">
      <c r="D98" s="123"/>
      <c r="J98" s="124"/>
      <c r="P98" s="124"/>
      <c r="V98" s="124"/>
      <c r="AB98" s="124"/>
    </row>
    <row r="99" spans="4:28" ht="15.75" customHeight="1">
      <c r="D99" s="123"/>
      <c r="J99" s="124"/>
      <c r="P99" s="124"/>
      <c r="V99" s="124"/>
      <c r="AB99" s="124"/>
    </row>
    <row r="100" spans="4:28" ht="15.75" customHeight="1">
      <c r="D100" s="123"/>
      <c r="J100" s="124"/>
      <c r="P100" s="124"/>
      <c r="V100" s="124"/>
      <c r="AB100" s="124"/>
    </row>
    <row r="101" spans="4:28" ht="15.75" customHeight="1">
      <c r="D101" s="123"/>
      <c r="J101" s="124"/>
      <c r="P101" s="124"/>
      <c r="V101" s="124"/>
      <c r="AB101" s="124"/>
    </row>
    <row r="102" spans="4:28" ht="15.75" customHeight="1">
      <c r="D102" s="123"/>
      <c r="J102" s="124"/>
      <c r="P102" s="124"/>
      <c r="V102" s="124"/>
      <c r="AB102" s="124"/>
    </row>
    <row r="103" spans="4:28" ht="15.75" customHeight="1">
      <c r="D103" s="123"/>
      <c r="J103" s="124"/>
      <c r="P103" s="124"/>
      <c r="V103" s="124"/>
      <c r="AB103" s="124"/>
    </row>
    <row r="104" spans="4:28" ht="15.75" customHeight="1">
      <c r="D104" s="123"/>
      <c r="J104" s="124"/>
      <c r="P104" s="124"/>
      <c r="V104" s="124"/>
      <c r="AB104" s="124"/>
    </row>
    <row r="105" spans="4:28" ht="15.75" customHeight="1">
      <c r="D105" s="123"/>
      <c r="J105" s="124"/>
      <c r="P105" s="124"/>
      <c r="V105" s="124"/>
      <c r="AB105" s="124"/>
    </row>
    <row r="106" spans="4:28" ht="15.75" customHeight="1">
      <c r="D106" s="123"/>
      <c r="J106" s="124"/>
      <c r="P106" s="124"/>
      <c r="V106" s="124"/>
      <c r="AB106" s="124"/>
    </row>
    <row r="107" spans="4:28" ht="15.75" customHeight="1">
      <c r="D107" s="123"/>
      <c r="J107" s="124"/>
      <c r="P107" s="124"/>
      <c r="V107" s="124"/>
      <c r="AB107" s="124"/>
    </row>
    <row r="108" spans="4:28" ht="15.75" customHeight="1">
      <c r="D108" s="123"/>
      <c r="J108" s="124"/>
      <c r="P108" s="124"/>
      <c r="V108" s="124"/>
      <c r="AB108" s="124"/>
    </row>
    <row r="109" spans="4:28" ht="15.75" customHeight="1">
      <c r="D109" s="123"/>
      <c r="J109" s="124"/>
      <c r="P109" s="124"/>
      <c r="V109" s="124"/>
      <c r="AB109" s="124"/>
    </row>
    <row r="110" spans="4:28" ht="15.75" customHeight="1">
      <c r="D110" s="123"/>
      <c r="J110" s="124"/>
      <c r="P110" s="124"/>
      <c r="V110" s="124"/>
      <c r="AB110" s="124"/>
    </row>
    <row r="111" spans="4:28" ht="15.75" customHeight="1">
      <c r="D111" s="123"/>
      <c r="J111" s="124"/>
      <c r="P111" s="124"/>
      <c r="V111" s="124"/>
      <c r="AB111" s="124"/>
    </row>
    <row r="112" spans="4:28" ht="15.75" customHeight="1">
      <c r="D112" s="123"/>
      <c r="J112" s="124"/>
      <c r="P112" s="124"/>
      <c r="V112" s="124"/>
      <c r="AB112" s="124"/>
    </row>
    <row r="113" spans="4:28" ht="15.75" customHeight="1">
      <c r="D113" s="123"/>
      <c r="J113" s="124"/>
      <c r="P113" s="124"/>
      <c r="V113" s="124"/>
      <c r="AB113" s="124"/>
    </row>
    <row r="114" spans="4:28" ht="15.75" customHeight="1">
      <c r="D114" s="123"/>
      <c r="J114" s="124"/>
      <c r="P114" s="124"/>
      <c r="V114" s="124"/>
      <c r="AB114" s="124"/>
    </row>
    <row r="115" spans="4:28" ht="15.75" customHeight="1">
      <c r="D115" s="123"/>
      <c r="J115" s="124"/>
      <c r="P115" s="124"/>
      <c r="V115" s="124"/>
      <c r="AB115" s="124"/>
    </row>
    <row r="116" spans="4:28" ht="15.75" customHeight="1">
      <c r="D116" s="123"/>
      <c r="J116" s="124"/>
      <c r="P116" s="124"/>
      <c r="V116" s="124"/>
      <c r="AB116" s="124"/>
    </row>
    <row r="117" spans="4:28" ht="15.75" customHeight="1">
      <c r="D117" s="123"/>
      <c r="J117" s="124"/>
      <c r="P117" s="124"/>
      <c r="V117" s="124"/>
      <c r="AB117" s="124"/>
    </row>
    <row r="118" spans="4:28" ht="15.75" customHeight="1">
      <c r="D118" s="123"/>
      <c r="J118" s="124"/>
      <c r="P118" s="124"/>
      <c r="V118" s="124"/>
      <c r="AB118" s="124"/>
    </row>
    <row r="119" spans="4:28" ht="15.75" customHeight="1">
      <c r="D119" s="123"/>
      <c r="J119" s="124"/>
      <c r="P119" s="124"/>
      <c r="V119" s="124"/>
      <c r="AB119" s="124"/>
    </row>
    <row r="120" spans="4:28" ht="15.75" customHeight="1">
      <c r="D120" s="123"/>
      <c r="J120" s="124"/>
      <c r="P120" s="124"/>
      <c r="V120" s="124"/>
      <c r="AB120" s="124"/>
    </row>
    <row r="121" spans="4:28" ht="15.75" customHeight="1">
      <c r="D121" s="123"/>
      <c r="J121" s="124"/>
      <c r="P121" s="124"/>
      <c r="V121" s="124"/>
      <c r="AB121" s="124"/>
    </row>
    <row r="122" spans="4:28" ht="15.75" customHeight="1">
      <c r="D122" s="123"/>
      <c r="J122" s="124"/>
      <c r="P122" s="124"/>
      <c r="V122" s="124"/>
      <c r="AB122" s="124"/>
    </row>
    <row r="123" spans="4:28" ht="15.75" customHeight="1">
      <c r="D123" s="123"/>
      <c r="J123" s="124"/>
      <c r="P123" s="124"/>
      <c r="V123" s="124"/>
      <c r="AB123" s="124"/>
    </row>
    <row r="124" spans="4:28" ht="15.75" customHeight="1">
      <c r="D124" s="123"/>
      <c r="J124" s="124"/>
      <c r="P124" s="124"/>
      <c r="V124" s="124"/>
      <c r="AB124" s="124"/>
    </row>
    <row r="125" spans="4:28" ht="15.75" customHeight="1">
      <c r="D125" s="123"/>
      <c r="J125" s="124"/>
      <c r="P125" s="124"/>
      <c r="V125" s="124"/>
      <c r="AB125" s="124"/>
    </row>
    <row r="126" spans="4:28" ht="15.75" customHeight="1">
      <c r="D126" s="123"/>
      <c r="J126" s="124"/>
      <c r="P126" s="124"/>
      <c r="V126" s="124"/>
      <c r="AB126" s="124"/>
    </row>
    <row r="127" spans="4:28" ht="15.75" customHeight="1">
      <c r="D127" s="123"/>
      <c r="J127" s="124"/>
      <c r="P127" s="124"/>
      <c r="V127" s="124"/>
      <c r="AB127" s="124"/>
    </row>
    <row r="128" spans="4:28" ht="15.75" customHeight="1">
      <c r="D128" s="123"/>
      <c r="J128" s="124"/>
      <c r="P128" s="124"/>
      <c r="V128" s="124"/>
      <c r="AB128" s="124"/>
    </row>
    <row r="129" spans="4:28" ht="15.75" customHeight="1">
      <c r="D129" s="123"/>
      <c r="J129" s="124"/>
      <c r="P129" s="124"/>
      <c r="V129" s="124"/>
      <c r="AB129" s="124"/>
    </row>
    <row r="130" spans="4:28" ht="15.75" customHeight="1">
      <c r="D130" s="123"/>
      <c r="J130" s="124"/>
      <c r="P130" s="124"/>
      <c r="V130" s="124"/>
      <c r="AB130" s="124"/>
    </row>
    <row r="131" spans="4:28" ht="15.75" customHeight="1">
      <c r="D131" s="123"/>
      <c r="J131" s="124"/>
      <c r="P131" s="124"/>
      <c r="V131" s="124"/>
      <c r="AB131" s="124"/>
    </row>
    <row r="132" spans="4:28" ht="15.75" customHeight="1">
      <c r="D132" s="123"/>
      <c r="J132" s="124"/>
      <c r="P132" s="124"/>
      <c r="V132" s="124"/>
      <c r="AB132" s="124"/>
    </row>
    <row r="133" spans="4:28" ht="15.75" customHeight="1">
      <c r="D133" s="123"/>
      <c r="J133" s="124"/>
      <c r="P133" s="124"/>
      <c r="V133" s="124"/>
      <c r="AB133" s="124"/>
    </row>
    <row r="134" spans="4:28" ht="15.75" customHeight="1">
      <c r="D134" s="123"/>
      <c r="J134" s="124"/>
      <c r="P134" s="124"/>
      <c r="V134" s="124"/>
      <c r="AB134" s="124"/>
    </row>
    <row r="135" spans="4:28" ht="15.75" customHeight="1">
      <c r="D135" s="123"/>
      <c r="J135" s="124"/>
      <c r="P135" s="124"/>
      <c r="V135" s="124"/>
      <c r="AB135" s="124"/>
    </row>
    <row r="136" spans="4:28" ht="15.75" customHeight="1">
      <c r="D136" s="123"/>
      <c r="J136" s="124"/>
      <c r="P136" s="124"/>
      <c r="V136" s="124"/>
      <c r="AB136" s="124"/>
    </row>
    <row r="137" spans="4:28" ht="15.75" customHeight="1">
      <c r="D137" s="123"/>
      <c r="J137" s="124"/>
      <c r="P137" s="124"/>
      <c r="V137" s="124"/>
      <c r="AB137" s="124"/>
    </row>
    <row r="138" spans="4:28" ht="15.75" customHeight="1">
      <c r="D138" s="123"/>
      <c r="J138" s="124"/>
      <c r="P138" s="124"/>
      <c r="V138" s="124"/>
      <c r="AB138" s="124"/>
    </row>
    <row r="139" spans="4:28" ht="15.75" customHeight="1">
      <c r="D139" s="123"/>
      <c r="J139" s="124"/>
      <c r="P139" s="124"/>
      <c r="V139" s="124"/>
      <c r="AB139" s="124"/>
    </row>
    <row r="140" spans="4:28" ht="15.75" customHeight="1">
      <c r="D140" s="123"/>
      <c r="J140" s="124"/>
      <c r="P140" s="124"/>
      <c r="V140" s="124"/>
      <c r="AB140" s="124"/>
    </row>
    <row r="141" spans="4:28" ht="15.75" customHeight="1">
      <c r="D141" s="123"/>
      <c r="J141" s="124"/>
      <c r="P141" s="124"/>
      <c r="V141" s="124"/>
      <c r="AB141" s="124"/>
    </row>
    <row r="142" spans="4:28" ht="15.75" customHeight="1">
      <c r="D142" s="123"/>
      <c r="J142" s="124"/>
      <c r="P142" s="124"/>
      <c r="V142" s="124"/>
      <c r="AB142" s="124"/>
    </row>
    <row r="143" spans="4:28" ht="15.75" customHeight="1">
      <c r="D143" s="123"/>
      <c r="J143" s="124"/>
      <c r="P143" s="124"/>
      <c r="V143" s="124"/>
      <c r="AB143" s="124"/>
    </row>
    <row r="144" spans="4:28" ht="15.75" customHeight="1">
      <c r="D144" s="123"/>
      <c r="J144" s="124"/>
      <c r="P144" s="124"/>
      <c r="V144" s="124"/>
      <c r="AB144" s="124"/>
    </row>
    <row r="145" spans="4:28" ht="15.75" customHeight="1">
      <c r="D145" s="123"/>
      <c r="J145" s="124"/>
      <c r="P145" s="124"/>
      <c r="V145" s="124"/>
      <c r="AB145" s="124"/>
    </row>
    <row r="146" spans="4:28" ht="15.75" customHeight="1">
      <c r="D146" s="123"/>
      <c r="J146" s="124"/>
      <c r="P146" s="124"/>
      <c r="V146" s="124"/>
      <c r="AB146" s="124"/>
    </row>
    <row r="147" spans="4:28" ht="15.75" customHeight="1">
      <c r="D147" s="123"/>
      <c r="J147" s="124"/>
      <c r="P147" s="124"/>
      <c r="V147" s="124"/>
      <c r="AB147" s="124"/>
    </row>
    <row r="148" spans="4:28" ht="15.75" customHeight="1">
      <c r="D148" s="123"/>
      <c r="J148" s="124"/>
      <c r="P148" s="124"/>
      <c r="V148" s="124"/>
      <c r="AB148" s="124"/>
    </row>
    <row r="149" spans="4:28" ht="15.75" customHeight="1">
      <c r="D149" s="123"/>
      <c r="J149" s="124"/>
      <c r="P149" s="124"/>
      <c r="V149" s="124"/>
      <c r="AB149" s="124"/>
    </row>
    <row r="150" spans="4:28" ht="15.75" customHeight="1">
      <c r="D150" s="123"/>
      <c r="J150" s="124"/>
      <c r="P150" s="124"/>
      <c r="V150" s="124"/>
      <c r="AB150" s="124"/>
    </row>
    <row r="151" spans="4:28" ht="15.75" customHeight="1">
      <c r="D151" s="123"/>
      <c r="J151" s="124"/>
      <c r="P151" s="124"/>
      <c r="V151" s="124"/>
      <c r="AB151" s="124"/>
    </row>
    <row r="152" spans="4:28" ht="15.75" customHeight="1">
      <c r="D152" s="123"/>
      <c r="J152" s="124"/>
      <c r="P152" s="124"/>
      <c r="V152" s="124"/>
      <c r="AB152" s="124"/>
    </row>
    <row r="153" spans="4:28" ht="15.75" customHeight="1">
      <c r="D153" s="123"/>
      <c r="J153" s="124"/>
      <c r="P153" s="124"/>
      <c r="V153" s="124"/>
      <c r="AB153" s="124"/>
    </row>
    <row r="154" spans="4:28" ht="15.75" customHeight="1">
      <c r="D154" s="123"/>
      <c r="J154" s="124"/>
      <c r="P154" s="124"/>
      <c r="V154" s="124"/>
      <c r="AB154" s="124"/>
    </row>
    <row r="155" spans="4:28" ht="15.75" customHeight="1">
      <c r="D155" s="123"/>
      <c r="J155" s="124"/>
      <c r="P155" s="124"/>
      <c r="V155" s="124"/>
      <c r="AB155" s="124"/>
    </row>
    <row r="156" spans="4:28" ht="15.75" customHeight="1">
      <c r="D156" s="123"/>
      <c r="J156" s="124"/>
      <c r="P156" s="124"/>
      <c r="V156" s="124"/>
      <c r="AB156" s="124"/>
    </row>
    <row r="157" spans="4:28" ht="15.75" customHeight="1">
      <c r="D157" s="123"/>
      <c r="J157" s="124"/>
      <c r="P157" s="124"/>
      <c r="V157" s="124"/>
      <c r="AB157" s="124"/>
    </row>
    <row r="158" spans="4:28" ht="15.75" customHeight="1">
      <c r="D158" s="123"/>
      <c r="J158" s="124"/>
      <c r="P158" s="124"/>
      <c r="V158" s="124"/>
      <c r="AB158" s="124"/>
    </row>
    <row r="159" spans="4:28" ht="15.75" customHeight="1">
      <c r="D159" s="123"/>
      <c r="J159" s="124"/>
      <c r="P159" s="124"/>
      <c r="V159" s="124"/>
      <c r="AB159" s="124"/>
    </row>
    <row r="160" spans="4:28" ht="15.75" customHeight="1">
      <c r="D160" s="123"/>
      <c r="J160" s="124"/>
      <c r="P160" s="124"/>
      <c r="V160" s="124"/>
      <c r="AB160" s="124"/>
    </row>
    <row r="161" spans="4:28" ht="15.75" customHeight="1">
      <c r="D161" s="123"/>
      <c r="J161" s="124"/>
      <c r="P161" s="124"/>
      <c r="V161" s="124"/>
      <c r="AB161" s="124"/>
    </row>
    <row r="162" spans="4:28" ht="15.75" customHeight="1">
      <c r="D162" s="123"/>
      <c r="J162" s="124"/>
      <c r="P162" s="124"/>
      <c r="V162" s="124"/>
      <c r="AB162" s="124"/>
    </row>
    <row r="163" spans="4:28" ht="15.75" customHeight="1">
      <c r="D163" s="123"/>
      <c r="J163" s="124"/>
      <c r="P163" s="124"/>
      <c r="V163" s="124"/>
      <c r="AB163" s="124"/>
    </row>
    <row r="164" spans="4:28" ht="15.75" customHeight="1">
      <c r="D164" s="123"/>
      <c r="J164" s="124"/>
      <c r="P164" s="124"/>
      <c r="V164" s="124"/>
      <c r="AB164" s="124"/>
    </row>
    <row r="165" spans="4:28" ht="15.75" customHeight="1">
      <c r="D165" s="123"/>
      <c r="J165" s="124"/>
      <c r="P165" s="124"/>
      <c r="V165" s="124"/>
      <c r="AB165" s="124"/>
    </row>
    <row r="166" spans="4:28" ht="15.75" customHeight="1">
      <c r="D166" s="123"/>
      <c r="J166" s="124"/>
      <c r="P166" s="124"/>
      <c r="V166" s="124"/>
      <c r="AB166" s="124"/>
    </row>
    <row r="167" spans="4:28" ht="15.75" customHeight="1">
      <c r="D167" s="123"/>
      <c r="J167" s="124"/>
      <c r="P167" s="124"/>
      <c r="V167" s="124"/>
      <c r="AB167" s="124"/>
    </row>
    <row r="168" spans="4:28" ht="15.75" customHeight="1">
      <c r="D168" s="123"/>
      <c r="J168" s="124"/>
      <c r="P168" s="124"/>
      <c r="V168" s="124"/>
      <c r="AB168" s="124"/>
    </row>
    <row r="169" spans="4:28" ht="15.75" customHeight="1">
      <c r="D169" s="123"/>
      <c r="J169" s="124"/>
      <c r="P169" s="124"/>
      <c r="V169" s="124"/>
      <c r="AB169" s="124"/>
    </row>
    <row r="170" spans="4:28" ht="15.75" customHeight="1">
      <c r="D170" s="123"/>
      <c r="J170" s="124"/>
      <c r="P170" s="124"/>
      <c r="V170" s="124"/>
      <c r="AB170" s="124"/>
    </row>
    <row r="171" spans="4:28" ht="15.75" customHeight="1">
      <c r="D171" s="123"/>
      <c r="J171" s="124"/>
      <c r="P171" s="124"/>
      <c r="V171" s="124"/>
      <c r="AB171" s="124"/>
    </row>
    <row r="172" spans="4:28" ht="15.75" customHeight="1">
      <c r="D172" s="123"/>
      <c r="J172" s="124"/>
      <c r="P172" s="124"/>
      <c r="V172" s="124"/>
      <c r="AB172" s="124"/>
    </row>
    <row r="173" spans="4:28" ht="15.75" customHeight="1">
      <c r="D173" s="123"/>
      <c r="J173" s="124"/>
      <c r="P173" s="124"/>
      <c r="V173" s="124"/>
      <c r="AB173" s="124"/>
    </row>
    <row r="174" spans="4:28" ht="15.75" customHeight="1">
      <c r="D174" s="123"/>
      <c r="J174" s="124"/>
      <c r="P174" s="124"/>
      <c r="V174" s="124"/>
      <c r="AB174" s="124"/>
    </row>
    <row r="175" spans="4:28" ht="15.75" customHeight="1">
      <c r="D175" s="123"/>
      <c r="J175" s="124"/>
      <c r="P175" s="124"/>
      <c r="V175" s="124"/>
      <c r="AB175" s="124"/>
    </row>
    <row r="176" spans="4:28" ht="15.75" customHeight="1">
      <c r="D176" s="123"/>
      <c r="J176" s="124"/>
      <c r="P176" s="124"/>
      <c r="V176" s="124"/>
      <c r="AB176" s="124"/>
    </row>
    <row r="177" spans="4:28" ht="15.75" customHeight="1">
      <c r="D177" s="123"/>
      <c r="J177" s="124"/>
      <c r="P177" s="124"/>
      <c r="V177" s="124"/>
      <c r="AB177" s="124"/>
    </row>
    <row r="178" spans="4:28" ht="15.75" customHeight="1">
      <c r="D178" s="123"/>
      <c r="J178" s="124"/>
      <c r="P178" s="124"/>
      <c r="V178" s="124"/>
      <c r="AB178" s="124"/>
    </row>
    <row r="179" spans="4:28" ht="15.75" customHeight="1">
      <c r="D179" s="123"/>
      <c r="J179" s="124"/>
      <c r="P179" s="124"/>
      <c r="V179" s="124"/>
      <c r="AB179" s="124"/>
    </row>
    <row r="180" spans="4:28" ht="15.75" customHeight="1">
      <c r="D180" s="123"/>
      <c r="J180" s="124"/>
      <c r="P180" s="124"/>
      <c r="V180" s="124"/>
      <c r="AB180" s="124"/>
    </row>
    <row r="181" spans="4:28" ht="15.75" customHeight="1">
      <c r="D181" s="123"/>
      <c r="J181" s="124"/>
      <c r="P181" s="124"/>
      <c r="V181" s="124"/>
      <c r="AB181" s="124"/>
    </row>
    <row r="182" spans="4:28" ht="15.75" customHeight="1">
      <c r="D182" s="123"/>
      <c r="J182" s="124"/>
      <c r="P182" s="124"/>
      <c r="V182" s="124"/>
      <c r="AB182" s="124"/>
    </row>
    <row r="183" spans="4:28" ht="15.75" customHeight="1">
      <c r="D183" s="123"/>
      <c r="J183" s="124"/>
      <c r="P183" s="124"/>
      <c r="V183" s="124"/>
      <c r="AB183" s="124"/>
    </row>
    <row r="184" spans="4:28" ht="15.75" customHeight="1">
      <c r="D184" s="123"/>
      <c r="J184" s="124"/>
      <c r="P184" s="124"/>
      <c r="V184" s="124"/>
      <c r="AB184" s="124"/>
    </row>
    <row r="185" spans="4:28" ht="15.75" customHeight="1">
      <c r="D185" s="123"/>
      <c r="J185" s="124"/>
      <c r="P185" s="124"/>
      <c r="V185" s="124"/>
      <c r="AB185" s="124"/>
    </row>
    <row r="186" spans="4:28" ht="15.75" customHeight="1">
      <c r="D186" s="123"/>
      <c r="J186" s="124"/>
      <c r="P186" s="124"/>
      <c r="V186" s="124"/>
      <c r="AB186" s="124"/>
    </row>
    <row r="187" spans="4:28" ht="15.75" customHeight="1">
      <c r="D187" s="123"/>
      <c r="J187" s="124"/>
      <c r="P187" s="124"/>
      <c r="V187" s="124"/>
      <c r="AB187" s="124"/>
    </row>
    <row r="188" spans="4:28" ht="15.75" customHeight="1">
      <c r="D188" s="123"/>
      <c r="J188" s="124"/>
      <c r="P188" s="124"/>
      <c r="V188" s="124"/>
      <c r="AB188" s="124"/>
    </row>
    <row r="189" spans="4:28" ht="15.75" customHeight="1">
      <c r="D189" s="123"/>
      <c r="J189" s="124"/>
      <c r="P189" s="124"/>
      <c r="V189" s="124"/>
      <c r="AB189" s="124"/>
    </row>
    <row r="190" spans="4:28" ht="15.75" customHeight="1">
      <c r="D190" s="123"/>
      <c r="J190" s="124"/>
      <c r="P190" s="124"/>
      <c r="V190" s="124"/>
      <c r="AB190" s="124"/>
    </row>
    <row r="191" spans="4:28" ht="15.75" customHeight="1">
      <c r="D191" s="123"/>
      <c r="J191" s="124"/>
      <c r="P191" s="124"/>
      <c r="V191" s="124"/>
      <c r="AB191" s="124"/>
    </row>
    <row r="192" spans="4:28" ht="15.75" customHeight="1">
      <c r="D192" s="123"/>
      <c r="J192" s="124"/>
      <c r="P192" s="124"/>
      <c r="V192" s="124"/>
      <c r="AB192" s="124"/>
    </row>
    <row r="193" spans="4:28" ht="15.75" customHeight="1">
      <c r="D193" s="123"/>
      <c r="J193" s="124"/>
      <c r="P193" s="124"/>
      <c r="V193" s="124"/>
      <c r="AB193" s="124"/>
    </row>
    <row r="194" spans="4:28" ht="15.75" customHeight="1">
      <c r="D194" s="123"/>
      <c r="J194" s="124"/>
      <c r="P194" s="124"/>
      <c r="V194" s="124"/>
      <c r="AB194" s="124"/>
    </row>
    <row r="195" spans="4:28" ht="15.75" customHeight="1">
      <c r="D195" s="123"/>
      <c r="J195" s="124"/>
      <c r="P195" s="124"/>
      <c r="V195" s="124"/>
      <c r="AB195" s="124"/>
    </row>
    <row r="196" spans="4:28" ht="15.75" customHeight="1">
      <c r="D196" s="123"/>
      <c r="J196" s="124"/>
      <c r="P196" s="124"/>
      <c r="V196" s="124"/>
      <c r="AB196" s="124"/>
    </row>
    <row r="197" spans="4:28" ht="15.75" customHeight="1">
      <c r="D197" s="123"/>
      <c r="J197" s="124"/>
      <c r="P197" s="124"/>
      <c r="V197" s="124"/>
      <c r="AB197" s="124"/>
    </row>
    <row r="198" spans="4:28" ht="15.75" customHeight="1">
      <c r="D198" s="123"/>
      <c r="J198" s="124"/>
      <c r="P198" s="124"/>
      <c r="V198" s="124"/>
      <c r="AB198" s="124"/>
    </row>
    <row r="199" spans="4:28" ht="15.75" customHeight="1">
      <c r="D199" s="123"/>
      <c r="J199" s="124"/>
      <c r="P199" s="124"/>
      <c r="V199" s="124"/>
      <c r="AB199" s="124"/>
    </row>
    <row r="200" spans="4:28" ht="15.75" customHeight="1">
      <c r="D200" s="123"/>
      <c r="J200" s="124"/>
      <c r="P200" s="124"/>
      <c r="V200" s="124"/>
      <c r="AB200" s="124"/>
    </row>
    <row r="201" spans="4:28" ht="15.75" customHeight="1">
      <c r="D201" s="123"/>
      <c r="J201" s="124"/>
      <c r="P201" s="124"/>
      <c r="V201" s="124"/>
      <c r="AB201" s="124"/>
    </row>
    <row r="202" spans="4:28" ht="15.75" customHeight="1">
      <c r="D202" s="123"/>
      <c r="J202" s="124"/>
      <c r="P202" s="124"/>
      <c r="V202" s="124"/>
      <c r="AB202" s="124"/>
    </row>
    <row r="203" spans="4:28" ht="15.75" customHeight="1">
      <c r="D203" s="123"/>
      <c r="J203" s="124"/>
      <c r="P203" s="124"/>
      <c r="V203" s="124"/>
      <c r="AB203" s="124"/>
    </row>
    <row r="204" spans="4:28" ht="15.75" customHeight="1">
      <c r="D204" s="123"/>
      <c r="J204" s="124"/>
      <c r="P204" s="124"/>
      <c r="V204" s="124"/>
      <c r="AB204" s="124"/>
    </row>
    <row r="205" spans="4:28" ht="15.75" customHeight="1">
      <c r="D205" s="123"/>
      <c r="J205" s="124"/>
      <c r="P205" s="124"/>
      <c r="V205" s="124"/>
      <c r="AB205" s="124"/>
    </row>
    <row r="206" spans="4:28" ht="15.75" customHeight="1">
      <c r="D206" s="123"/>
      <c r="J206" s="124"/>
      <c r="P206" s="124"/>
      <c r="V206" s="124"/>
      <c r="AB206" s="124"/>
    </row>
    <row r="207" spans="4:28" ht="15.75" customHeight="1">
      <c r="D207" s="123"/>
      <c r="J207" s="124"/>
      <c r="P207" s="124"/>
      <c r="V207" s="124"/>
      <c r="AB207" s="124"/>
    </row>
    <row r="208" spans="4:28" ht="15.75" customHeight="1">
      <c r="D208" s="123"/>
      <c r="J208" s="124"/>
      <c r="P208" s="124"/>
      <c r="V208" s="124"/>
      <c r="AB208" s="124"/>
    </row>
    <row r="209" spans="4:28" ht="15.75" customHeight="1">
      <c r="D209" s="123"/>
      <c r="J209" s="124"/>
      <c r="P209" s="124"/>
      <c r="V209" s="124"/>
      <c r="AB209" s="124"/>
    </row>
    <row r="210" spans="4:28" ht="15.75" customHeight="1">
      <c r="D210" s="123"/>
      <c r="J210" s="124"/>
      <c r="P210" s="124"/>
      <c r="V210" s="124"/>
      <c r="AB210" s="124"/>
    </row>
    <row r="211" spans="4:28" ht="15.75" customHeight="1">
      <c r="D211" s="123"/>
      <c r="J211" s="124"/>
      <c r="P211" s="124"/>
      <c r="V211" s="124"/>
      <c r="AB211" s="124"/>
    </row>
    <row r="212" spans="4:28" ht="15.75" customHeight="1">
      <c r="D212" s="123"/>
      <c r="J212" s="124"/>
      <c r="P212" s="124"/>
      <c r="V212" s="124"/>
      <c r="AB212" s="124"/>
    </row>
    <row r="213" spans="4:28" ht="15.75" customHeight="1">
      <c r="D213" s="123"/>
      <c r="J213" s="124"/>
      <c r="P213" s="124"/>
      <c r="V213" s="124"/>
      <c r="AB213" s="124"/>
    </row>
    <row r="214" spans="4:28" ht="15.75" customHeight="1">
      <c r="D214" s="123"/>
      <c r="J214" s="124"/>
      <c r="P214" s="124"/>
      <c r="V214" s="124"/>
      <c r="AB214" s="124"/>
    </row>
    <row r="215" spans="4:28" ht="15.75" customHeight="1">
      <c r="D215" s="123"/>
      <c r="J215" s="124"/>
      <c r="P215" s="124"/>
      <c r="V215" s="124"/>
      <c r="AB215" s="124"/>
    </row>
    <row r="216" spans="4:28" ht="15.75" customHeight="1">
      <c r="D216" s="123"/>
      <c r="J216" s="124"/>
      <c r="P216" s="124"/>
      <c r="V216" s="124"/>
      <c r="AB216" s="124"/>
    </row>
    <row r="217" spans="4:28" ht="15.75" customHeight="1">
      <c r="D217" s="123"/>
      <c r="J217" s="124"/>
      <c r="P217" s="124"/>
      <c r="V217" s="124"/>
      <c r="AB217" s="124"/>
    </row>
    <row r="218" spans="4:28" ht="15.75" customHeight="1">
      <c r="D218" s="123"/>
      <c r="J218" s="124"/>
      <c r="P218" s="124"/>
      <c r="V218" s="124"/>
      <c r="AB218" s="124"/>
    </row>
    <row r="219" spans="4:28" ht="15.75" customHeight="1">
      <c r="D219" s="123"/>
      <c r="J219" s="124"/>
      <c r="P219" s="124"/>
      <c r="V219" s="124"/>
      <c r="AB219" s="124"/>
    </row>
    <row r="220" spans="4:28" ht="15.75" customHeight="1">
      <c r="D220" s="123"/>
      <c r="J220" s="124"/>
      <c r="P220" s="124"/>
      <c r="V220" s="124"/>
      <c r="AB220" s="124"/>
    </row>
    <row r="221" spans="4:28" ht="15.75" customHeight="1">
      <c r="D221" s="123"/>
      <c r="J221" s="124"/>
      <c r="P221" s="124"/>
      <c r="V221" s="124"/>
      <c r="AB221" s="124"/>
    </row>
    <row r="222" spans="4:28" ht="15.75" customHeight="1">
      <c r="D222" s="123"/>
      <c r="J222" s="124"/>
      <c r="P222" s="124"/>
      <c r="V222" s="124"/>
      <c r="AB222" s="124"/>
    </row>
    <row r="223" spans="4:28" ht="15.75" customHeight="1">
      <c r="D223" s="123"/>
      <c r="J223" s="124"/>
      <c r="P223" s="124"/>
      <c r="V223" s="124"/>
      <c r="AB223" s="124"/>
    </row>
    <row r="224" spans="4:28" ht="15.75" customHeight="1">
      <c r="D224" s="123"/>
      <c r="J224" s="124"/>
      <c r="P224" s="124"/>
      <c r="V224" s="124"/>
      <c r="AB224" s="124"/>
    </row>
    <row r="225" spans="4:28" ht="15.75" customHeight="1">
      <c r="D225" s="123"/>
      <c r="J225" s="124"/>
      <c r="P225" s="124"/>
      <c r="V225" s="124"/>
      <c r="AB225" s="124"/>
    </row>
    <row r="226" spans="4:28" ht="15.75" customHeight="1">
      <c r="D226" s="123"/>
      <c r="J226" s="124"/>
      <c r="P226" s="124"/>
      <c r="V226" s="124"/>
      <c r="AB226" s="124"/>
    </row>
    <row r="227" spans="4:28" ht="15.75" customHeight="1">
      <c r="D227" s="123"/>
      <c r="J227" s="124"/>
      <c r="P227" s="124"/>
      <c r="V227" s="124"/>
      <c r="AB227" s="124"/>
    </row>
    <row r="228" spans="4:28" ht="15.75" customHeight="1">
      <c r="D228" s="123"/>
      <c r="J228" s="124"/>
      <c r="P228" s="124"/>
      <c r="V228" s="124"/>
      <c r="AB228" s="124"/>
    </row>
    <row r="229" spans="4:28" ht="15.75" customHeight="1">
      <c r="D229" s="123"/>
      <c r="J229" s="124"/>
      <c r="P229" s="124"/>
      <c r="V229" s="124"/>
      <c r="AB229" s="124"/>
    </row>
    <row r="230" spans="4:28" ht="15.75" customHeight="1">
      <c r="D230" s="123"/>
      <c r="J230" s="124"/>
      <c r="P230" s="124"/>
      <c r="V230" s="124"/>
      <c r="AB230" s="124"/>
    </row>
    <row r="231" spans="4:28" ht="15.75" customHeight="1">
      <c r="D231" s="123"/>
      <c r="J231" s="124"/>
      <c r="P231" s="124"/>
      <c r="V231" s="124"/>
      <c r="AB231" s="124"/>
    </row>
    <row r="232" spans="4:28" ht="15.75" customHeight="1">
      <c r="D232" s="123"/>
      <c r="J232" s="124"/>
      <c r="P232" s="124"/>
      <c r="V232" s="124"/>
      <c r="AB232" s="124"/>
    </row>
    <row r="233" spans="4:28" ht="15.75" customHeight="1">
      <c r="D233" s="123"/>
      <c r="J233" s="124"/>
      <c r="P233" s="124"/>
      <c r="V233" s="124"/>
      <c r="AB233" s="124"/>
    </row>
    <row r="234" spans="4:28" ht="15.75" customHeight="1">
      <c r="D234" s="123"/>
      <c r="J234" s="124"/>
      <c r="P234" s="124"/>
      <c r="V234" s="124"/>
      <c r="AB234" s="124"/>
    </row>
    <row r="235" spans="4:28" ht="15.75" customHeight="1">
      <c r="D235" s="123"/>
      <c r="J235" s="124"/>
      <c r="P235" s="124"/>
      <c r="V235" s="124"/>
      <c r="AB235" s="124"/>
    </row>
    <row r="236" spans="4:28" ht="15.75" customHeight="1">
      <c r="D236" s="123"/>
      <c r="J236" s="124"/>
      <c r="P236" s="124"/>
      <c r="V236" s="124"/>
      <c r="AB236" s="124"/>
    </row>
    <row r="237" spans="4:28" ht="15.75" customHeight="1">
      <c r="D237" s="123"/>
      <c r="J237" s="124"/>
      <c r="P237" s="124"/>
      <c r="V237" s="124"/>
      <c r="AB237" s="124"/>
    </row>
    <row r="238" spans="4:28" ht="15.75" customHeight="1">
      <c r="D238" s="123"/>
      <c r="J238" s="124"/>
      <c r="P238" s="124"/>
      <c r="V238" s="124"/>
      <c r="AB238" s="124"/>
    </row>
    <row r="239" spans="4:28" ht="15.75" customHeight="1">
      <c r="D239" s="123"/>
      <c r="J239" s="124"/>
      <c r="P239" s="124"/>
      <c r="V239" s="124"/>
      <c r="AB239" s="124"/>
    </row>
    <row r="240" spans="4:28" ht="15.75" customHeight="1">
      <c r="D240" s="123"/>
      <c r="J240" s="124"/>
      <c r="P240" s="124"/>
      <c r="V240" s="124"/>
      <c r="AB240" s="124"/>
    </row>
    <row r="241" spans="4:28" ht="15.75" customHeight="1">
      <c r="D241" s="123"/>
      <c r="J241" s="124"/>
      <c r="P241" s="124"/>
      <c r="V241" s="124"/>
      <c r="AB241" s="124"/>
    </row>
    <row r="242" spans="4:28" ht="15.75" customHeight="1">
      <c r="D242" s="123"/>
      <c r="J242" s="124"/>
      <c r="P242" s="124"/>
      <c r="V242" s="124"/>
      <c r="AB242" s="124"/>
    </row>
    <row r="243" spans="4:28" ht="15.75" customHeight="1">
      <c r="D243" s="123"/>
      <c r="J243" s="124"/>
      <c r="P243" s="124"/>
      <c r="V243" s="124"/>
      <c r="AB243" s="124"/>
    </row>
    <row r="244" spans="4:28" ht="15.75" customHeight="1">
      <c r="D244" s="123"/>
      <c r="J244" s="124"/>
      <c r="P244" s="124"/>
      <c r="V244" s="124"/>
      <c r="AB244" s="124"/>
    </row>
    <row r="245" spans="4:28" ht="15.75" customHeight="1">
      <c r="D245" s="123"/>
      <c r="J245" s="124"/>
      <c r="P245" s="124"/>
      <c r="V245" s="124"/>
      <c r="AB245" s="124"/>
    </row>
    <row r="246" spans="4:28" ht="15.75" customHeight="1">
      <c r="D246" s="123"/>
      <c r="J246" s="124"/>
      <c r="P246" s="124"/>
      <c r="V246" s="124"/>
      <c r="AB246" s="124"/>
    </row>
    <row r="247" spans="4:28" ht="15.75" customHeight="1">
      <c r="D247" s="123"/>
      <c r="J247" s="124"/>
      <c r="P247" s="124"/>
      <c r="V247" s="124"/>
      <c r="AB247" s="124"/>
    </row>
    <row r="248" spans="4:28" ht="15.75" customHeight="1">
      <c r="D248" s="123"/>
      <c r="J248" s="124"/>
      <c r="P248" s="124"/>
      <c r="V248" s="124"/>
      <c r="AB248" s="124"/>
    </row>
    <row r="249" spans="4:28" ht="15.75" customHeight="1">
      <c r="D249" s="123"/>
      <c r="J249" s="124"/>
      <c r="P249" s="124"/>
      <c r="V249" s="124"/>
      <c r="AB249" s="124"/>
    </row>
    <row r="250" spans="4:28" ht="15.75" customHeight="1">
      <c r="D250" s="123"/>
      <c r="J250" s="124"/>
      <c r="P250" s="124"/>
      <c r="V250" s="124"/>
      <c r="AB250" s="124"/>
    </row>
    <row r="251" spans="4:28" ht="15.75" customHeight="1">
      <c r="D251" s="123"/>
      <c r="J251" s="124"/>
      <c r="P251" s="124"/>
      <c r="V251" s="124"/>
      <c r="AB251" s="124"/>
    </row>
    <row r="252" spans="4:28" ht="15.75" customHeight="1">
      <c r="D252" s="123"/>
      <c r="J252" s="124"/>
      <c r="P252" s="124"/>
      <c r="V252" s="124"/>
      <c r="AB252" s="124"/>
    </row>
    <row r="253" spans="4:28" ht="15.75" customHeight="1">
      <c r="D253" s="123"/>
      <c r="J253" s="124"/>
      <c r="P253" s="124"/>
      <c r="V253" s="124"/>
      <c r="AB253" s="124"/>
    </row>
    <row r="254" spans="4:28" ht="15.75" customHeight="1">
      <c r="D254" s="123"/>
      <c r="J254" s="124"/>
      <c r="P254" s="124"/>
      <c r="V254" s="124"/>
      <c r="AB254" s="124"/>
    </row>
    <row r="255" spans="4:28" ht="15.75" customHeight="1">
      <c r="D255" s="123"/>
      <c r="J255" s="124"/>
      <c r="P255" s="124"/>
      <c r="V255" s="124"/>
      <c r="AB255" s="124"/>
    </row>
    <row r="256" spans="4:28" ht="15.75" customHeight="1">
      <c r="D256" s="123"/>
      <c r="J256" s="124"/>
      <c r="P256" s="124"/>
      <c r="V256" s="124"/>
      <c r="AB256" s="124"/>
    </row>
    <row r="257" spans="4:28" ht="15.75" customHeight="1">
      <c r="D257" s="123"/>
      <c r="J257" s="124"/>
      <c r="P257" s="124"/>
      <c r="V257" s="124"/>
      <c r="AB257" s="124"/>
    </row>
    <row r="258" spans="4:28" ht="15.75" customHeight="1">
      <c r="D258" s="123"/>
      <c r="J258" s="124"/>
      <c r="P258" s="124"/>
      <c r="V258" s="124"/>
      <c r="AB258" s="124"/>
    </row>
    <row r="259" spans="4:28" ht="15.75" customHeight="1">
      <c r="D259" s="123"/>
      <c r="J259" s="124"/>
      <c r="P259" s="124"/>
      <c r="V259" s="124"/>
      <c r="AB259" s="124"/>
    </row>
    <row r="260" spans="4:28" ht="15.75" customHeight="1">
      <c r="D260" s="123"/>
      <c r="J260" s="124"/>
      <c r="P260" s="124"/>
      <c r="V260" s="124"/>
      <c r="AB260" s="124"/>
    </row>
    <row r="261" spans="4:28" ht="15.75" customHeight="1">
      <c r="D261" s="123"/>
      <c r="J261" s="124"/>
      <c r="P261" s="124"/>
      <c r="V261" s="124"/>
      <c r="AB261" s="124"/>
    </row>
    <row r="262" spans="4:28" ht="15.75" customHeight="1">
      <c r="D262" s="123"/>
      <c r="J262" s="124"/>
      <c r="P262" s="124"/>
      <c r="V262" s="124"/>
      <c r="AB262" s="124"/>
    </row>
    <row r="263" spans="4:28" ht="15.75" customHeight="1">
      <c r="D263" s="123"/>
      <c r="J263" s="124"/>
      <c r="P263" s="124"/>
      <c r="V263" s="124"/>
      <c r="AB263" s="124"/>
    </row>
    <row r="264" spans="4:28" ht="15.75" customHeight="1">
      <c r="D264" s="123"/>
      <c r="J264" s="124"/>
      <c r="P264" s="124"/>
      <c r="V264" s="124"/>
      <c r="AB264" s="124"/>
    </row>
    <row r="265" spans="4:28" ht="15.75" customHeight="1">
      <c r="D265" s="123"/>
      <c r="J265" s="124"/>
      <c r="P265" s="124"/>
      <c r="V265" s="124"/>
      <c r="AB265" s="124"/>
    </row>
    <row r="266" spans="4:28" ht="15.75" customHeight="1">
      <c r="D266" s="123"/>
      <c r="J266" s="124"/>
      <c r="P266" s="124"/>
      <c r="V266" s="124"/>
      <c r="AB266" s="124"/>
    </row>
    <row r="267" spans="4:28" ht="15.75" customHeight="1">
      <c r="D267" s="123"/>
      <c r="J267" s="124"/>
      <c r="P267" s="124"/>
      <c r="V267" s="124"/>
      <c r="AB267" s="124"/>
    </row>
    <row r="268" spans="4:28" ht="15.75" customHeight="1">
      <c r="D268" s="123"/>
      <c r="J268" s="124"/>
      <c r="P268" s="124"/>
      <c r="V268" s="124"/>
      <c r="AB268" s="124"/>
    </row>
    <row r="269" spans="4:28" ht="15.75" customHeight="1">
      <c r="D269" s="123"/>
      <c r="J269" s="124"/>
      <c r="P269" s="124"/>
      <c r="V269" s="124"/>
      <c r="AB269" s="124"/>
    </row>
    <row r="270" spans="4:28" ht="15.75" customHeight="1">
      <c r="D270" s="123"/>
      <c r="J270" s="124"/>
      <c r="P270" s="124"/>
      <c r="V270" s="124"/>
      <c r="AB270" s="124"/>
    </row>
    <row r="271" spans="4:28" ht="15.75" customHeight="1">
      <c r="D271" s="123"/>
      <c r="J271" s="124"/>
      <c r="P271" s="124"/>
      <c r="V271" s="124"/>
      <c r="AB271" s="124"/>
    </row>
    <row r="272" spans="4:28" ht="15.75" customHeight="1">
      <c r="D272" s="123"/>
      <c r="J272" s="124"/>
      <c r="P272" s="124"/>
      <c r="V272" s="124"/>
      <c r="AB272" s="124"/>
    </row>
    <row r="273" spans="4:28" ht="15.75" customHeight="1">
      <c r="D273" s="123"/>
      <c r="J273" s="124"/>
      <c r="P273" s="124"/>
      <c r="V273" s="124"/>
      <c r="AB273" s="124"/>
    </row>
    <row r="274" spans="4:28" ht="15.75" customHeight="1">
      <c r="D274" s="123"/>
      <c r="J274" s="124"/>
      <c r="P274" s="124"/>
      <c r="V274" s="124"/>
      <c r="AB274" s="124"/>
    </row>
    <row r="275" spans="4:28" ht="15.75" customHeight="1">
      <c r="D275" s="123"/>
      <c r="J275" s="124"/>
      <c r="P275" s="124"/>
      <c r="V275" s="124"/>
      <c r="AB275" s="124"/>
    </row>
    <row r="276" spans="4:28" ht="15.75" customHeight="1">
      <c r="D276" s="123"/>
      <c r="J276" s="124"/>
      <c r="P276" s="124"/>
      <c r="V276" s="124"/>
      <c r="AB276" s="124"/>
    </row>
    <row r="277" spans="4:28" ht="15.75" customHeight="1">
      <c r="D277" s="123"/>
      <c r="J277" s="124"/>
      <c r="P277" s="124"/>
      <c r="V277" s="124"/>
      <c r="AB277" s="124"/>
    </row>
    <row r="278" spans="4:28" ht="15.75" customHeight="1">
      <c r="D278" s="123"/>
      <c r="J278" s="124"/>
      <c r="P278" s="124"/>
      <c r="V278" s="124"/>
      <c r="AB278" s="124"/>
    </row>
    <row r="279" spans="4:28" ht="15.75" customHeight="1">
      <c r="D279" s="123"/>
      <c r="J279" s="124"/>
      <c r="P279" s="124"/>
      <c r="V279" s="124"/>
      <c r="AB279" s="124"/>
    </row>
    <row r="280" spans="4:28" ht="15.75" customHeight="1">
      <c r="D280" s="123"/>
      <c r="J280" s="124"/>
      <c r="P280" s="124"/>
      <c r="V280" s="124"/>
      <c r="AB280" s="124"/>
    </row>
    <row r="281" spans="4:28" ht="15.75" customHeight="1">
      <c r="D281" s="123"/>
      <c r="J281" s="124"/>
      <c r="P281" s="124"/>
      <c r="V281" s="124"/>
      <c r="AB281" s="124"/>
    </row>
    <row r="282" spans="4:28" ht="15.75" customHeight="1">
      <c r="D282" s="123"/>
      <c r="J282" s="124"/>
      <c r="P282" s="124"/>
      <c r="V282" s="124"/>
      <c r="AB282" s="124"/>
    </row>
    <row r="283" spans="4:28" ht="15.75" customHeight="1">
      <c r="D283" s="123"/>
      <c r="J283" s="124"/>
      <c r="P283" s="124"/>
      <c r="V283" s="124"/>
      <c r="AB283" s="124"/>
    </row>
    <row r="284" spans="4:28" ht="15.75" customHeight="1">
      <c r="D284" s="123"/>
      <c r="J284" s="124"/>
      <c r="P284" s="124"/>
      <c r="V284" s="124"/>
      <c r="AB284" s="124"/>
    </row>
    <row r="285" spans="4:28" ht="15.75" customHeight="1">
      <c r="D285" s="123"/>
      <c r="J285" s="124"/>
      <c r="P285" s="124"/>
      <c r="V285" s="124"/>
      <c r="AB285" s="124"/>
    </row>
    <row r="286" spans="4:28" ht="15.75" customHeight="1">
      <c r="D286" s="123"/>
      <c r="J286" s="124"/>
      <c r="P286" s="124"/>
      <c r="V286" s="124"/>
      <c r="AB286" s="124"/>
    </row>
    <row r="287" spans="4:28" ht="15.75" customHeight="1">
      <c r="D287" s="123"/>
      <c r="J287" s="124"/>
      <c r="P287" s="124"/>
      <c r="V287" s="124"/>
      <c r="AB287" s="124"/>
    </row>
    <row r="288" spans="4:28" ht="15.75" customHeight="1">
      <c r="D288" s="123"/>
      <c r="J288" s="124"/>
      <c r="P288" s="124"/>
      <c r="V288" s="124"/>
      <c r="AB288" s="124"/>
    </row>
    <row r="289" spans="4:28" ht="15.75" customHeight="1">
      <c r="D289" s="123"/>
      <c r="J289" s="124"/>
      <c r="P289" s="124"/>
      <c r="V289" s="124"/>
      <c r="AB289" s="124"/>
    </row>
    <row r="290" spans="4:28" ht="15.75" customHeight="1">
      <c r="D290" s="123"/>
      <c r="J290" s="124"/>
      <c r="P290" s="124"/>
      <c r="V290" s="124"/>
      <c r="AB290" s="124"/>
    </row>
    <row r="291" spans="4:28" ht="15.75" customHeight="1">
      <c r="D291" s="123"/>
      <c r="J291" s="124"/>
      <c r="P291" s="124"/>
      <c r="V291" s="124"/>
      <c r="AB291" s="124"/>
    </row>
    <row r="292" spans="4:28" ht="15.75" customHeight="1">
      <c r="D292" s="123"/>
      <c r="J292" s="124"/>
      <c r="P292" s="124"/>
      <c r="V292" s="124"/>
      <c r="AB292" s="124"/>
    </row>
    <row r="293" spans="4:28" ht="15.75" customHeight="1">
      <c r="D293" s="123"/>
      <c r="J293" s="124"/>
      <c r="P293" s="124"/>
      <c r="V293" s="124"/>
      <c r="AB293" s="124"/>
    </row>
    <row r="294" spans="4:28" ht="15.75" customHeight="1">
      <c r="D294" s="123"/>
      <c r="J294" s="124"/>
      <c r="P294" s="124"/>
      <c r="V294" s="124"/>
      <c r="AB294" s="124"/>
    </row>
    <row r="295" spans="4:28" ht="15.75" customHeight="1">
      <c r="D295" s="123"/>
      <c r="J295" s="124"/>
      <c r="P295" s="124"/>
      <c r="V295" s="124"/>
      <c r="AB295" s="124"/>
    </row>
    <row r="296" spans="4:28" ht="15.75" customHeight="1">
      <c r="D296" s="123"/>
      <c r="J296" s="124"/>
      <c r="P296" s="124"/>
      <c r="V296" s="124"/>
      <c r="AB296" s="124"/>
    </row>
    <row r="297" spans="4:28" ht="15.75" customHeight="1">
      <c r="D297" s="123"/>
      <c r="J297" s="124"/>
      <c r="P297" s="124"/>
      <c r="V297" s="124"/>
      <c r="AB297" s="124"/>
    </row>
    <row r="298" spans="4:28" ht="15.75" customHeight="1">
      <c r="D298" s="123"/>
      <c r="J298" s="124"/>
      <c r="P298" s="124"/>
      <c r="V298" s="124"/>
      <c r="AB298" s="124"/>
    </row>
    <row r="299" spans="4:28" ht="15.75" customHeight="1">
      <c r="D299" s="123"/>
      <c r="J299" s="124"/>
      <c r="P299" s="124"/>
      <c r="V299" s="124"/>
      <c r="AB299" s="124"/>
    </row>
    <row r="300" spans="4:28" ht="15.75" customHeight="1">
      <c r="D300" s="123"/>
      <c r="J300" s="124"/>
      <c r="P300" s="124"/>
      <c r="V300" s="124"/>
      <c r="AB300" s="124"/>
    </row>
    <row r="301" spans="4:28" ht="15.75" customHeight="1">
      <c r="D301" s="123"/>
      <c r="J301" s="124"/>
      <c r="P301" s="124"/>
      <c r="V301" s="124"/>
      <c r="AB301" s="124"/>
    </row>
    <row r="302" spans="4:28" ht="15.75" customHeight="1">
      <c r="D302" s="123"/>
      <c r="J302" s="124"/>
      <c r="P302" s="124"/>
      <c r="V302" s="124"/>
      <c r="AB302" s="124"/>
    </row>
    <row r="303" spans="4:28" ht="15.75" customHeight="1">
      <c r="D303" s="123"/>
      <c r="J303" s="124"/>
      <c r="P303" s="124"/>
      <c r="V303" s="124"/>
      <c r="AB303" s="124"/>
    </row>
    <row r="304" spans="4:28" ht="15.75" customHeight="1">
      <c r="D304" s="123"/>
      <c r="J304" s="124"/>
      <c r="P304" s="124"/>
      <c r="V304" s="124"/>
      <c r="AB304" s="124"/>
    </row>
    <row r="305" spans="4:28" ht="15.75" customHeight="1">
      <c r="D305" s="123"/>
      <c r="J305" s="124"/>
      <c r="P305" s="124"/>
      <c r="V305" s="124"/>
      <c r="AB305" s="124"/>
    </row>
    <row r="306" spans="4:28" ht="15.75" customHeight="1">
      <c r="D306" s="123"/>
      <c r="J306" s="124"/>
      <c r="P306" s="124"/>
      <c r="V306" s="124"/>
      <c r="AB306" s="124"/>
    </row>
    <row r="307" spans="4:28" ht="15.75" customHeight="1">
      <c r="D307" s="123"/>
      <c r="J307" s="124"/>
      <c r="P307" s="124"/>
      <c r="V307" s="124"/>
      <c r="AB307" s="124"/>
    </row>
    <row r="308" spans="4:28" ht="15.75" customHeight="1">
      <c r="D308" s="123"/>
      <c r="J308" s="124"/>
      <c r="P308" s="124"/>
      <c r="V308" s="124"/>
      <c r="AB308" s="124"/>
    </row>
    <row r="309" spans="4:28" ht="15.75" customHeight="1">
      <c r="D309" s="123"/>
      <c r="J309" s="124"/>
      <c r="P309" s="124"/>
      <c r="V309" s="124"/>
      <c r="AB309" s="124"/>
    </row>
    <row r="310" spans="4:28" ht="15.75" customHeight="1">
      <c r="D310" s="123"/>
      <c r="J310" s="124"/>
      <c r="P310" s="124"/>
      <c r="V310" s="124"/>
      <c r="AB310" s="124"/>
    </row>
    <row r="311" spans="4:28" ht="15.75" customHeight="1">
      <c r="D311" s="123"/>
      <c r="J311" s="124"/>
      <c r="P311" s="124"/>
      <c r="V311" s="124"/>
      <c r="AB311" s="124"/>
    </row>
    <row r="312" spans="4:28" ht="15.75" customHeight="1">
      <c r="D312" s="123"/>
      <c r="J312" s="124"/>
      <c r="P312" s="124"/>
      <c r="V312" s="124"/>
      <c r="AB312" s="124"/>
    </row>
    <row r="313" spans="4:28" ht="15.75" customHeight="1">
      <c r="D313" s="123"/>
      <c r="J313" s="124"/>
      <c r="P313" s="124"/>
      <c r="V313" s="124"/>
      <c r="AB313" s="124"/>
    </row>
    <row r="314" spans="4:28" ht="15.75" customHeight="1">
      <c r="D314" s="123"/>
      <c r="J314" s="124"/>
      <c r="P314" s="124"/>
      <c r="V314" s="124"/>
      <c r="AB314" s="124"/>
    </row>
    <row r="315" spans="4:28" ht="15.75" customHeight="1">
      <c r="D315" s="123"/>
      <c r="J315" s="124"/>
      <c r="P315" s="124"/>
      <c r="V315" s="124"/>
      <c r="AB315" s="124"/>
    </row>
    <row r="316" spans="4:28" ht="15.75" customHeight="1">
      <c r="D316" s="123"/>
      <c r="J316" s="124"/>
      <c r="P316" s="124"/>
      <c r="V316" s="124"/>
      <c r="AB316" s="124"/>
    </row>
    <row r="317" spans="4:28" ht="15.75" customHeight="1">
      <c r="D317" s="123"/>
      <c r="J317" s="124"/>
      <c r="P317" s="124"/>
      <c r="V317" s="124"/>
      <c r="AB317" s="124"/>
    </row>
    <row r="318" spans="4:28" ht="15.75" customHeight="1">
      <c r="D318" s="123"/>
      <c r="J318" s="124"/>
      <c r="P318" s="124"/>
      <c r="V318" s="124"/>
      <c r="AB318" s="124"/>
    </row>
    <row r="319" spans="4:28" ht="15.75" customHeight="1">
      <c r="D319" s="123"/>
      <c r="J319" s="124"/>
      <c r="P319" s="124"/>
      <c r="V319" s="124"/>
      <c r="AB319" s="124"/>
    </row>
    <row r="320" spans="4:28" ht="15.75" customHeight="1">
      <c r="D320" s="123"/>
      <c r="J320" s="124"/>
      <c r="P320" s="124"/>
      <c r="V320" s="124"/>
      <c r="AB320" s="124"/>
    </row>
    <row r="321" spans="4:28" ht="15.75" customHeight="1">
      <c r="D321" s="123"/>
      <c r="J321" s="124"/>
      <c r="P321" s="124"/>
      <c r="V321" s="124"/>
      <c r="AB321" s="124"/>
    </row>
    <row r="322" spans="4:28" ht="15.75" customHeight="1">
      <c r="D322" s="123"/>
      <c r="J322" s="124"/>
      <c r="P322" s="124"/>
      <c r="V322" s="124"/>
      <c r="AB322" s="124"/>
    </row>
    <row r="323" spans="4:28" ht="15.75" customHeight="1">
      <c r="D323" s="123"/>
      <c r="J323" s="124"/>
      <c r="P323" s="124"/>
      <c r="V323" s="124"/>
      <c r="AB323" s="124"/>
    </row>
    <row r="324" spans="4:28" ht="15.75" customHeight="1">
      <c r="D324" s="123"/>
      <c r="J324" s="124"/>
      <c r="P324" s="124"/>
      <c r="V324" s="124"/>
      <c r="AB324" s="124"/>
    </row>
    <row r="325" spans="4:28" ht="15.75" customHeight="1">
      <c r="D325" s="123"/>
      <c r="J325" s="124"/>
      <c r="P325" s="124"/>
      <c r="V325" s="124"/>
      <c r="AB325" s="124"/>
    </row>
    <row r="326" spans="4:28" ht="15.75" customHeight="1">
      <c r="D326" s="123"/>
      <c r="J326" s="124"/>
      <c r="P326" s="124"/>
      <c r="V326" s="124"/>
      <c r="AB326" s="124"/>
    </row>
    <row r="327" spans="4:28" ht="15.75" customHeight="1">
      <c r="D327" s="123"/>
      <c r="J327" s="124"/>
      <c r="P327" s="124"/>
      <c r="V327" s="124"/>
      <c r="AB327" s="124"/>
    </row>
    <row r="328" spans="4:28" ht="15.75" customHeight="1">
      <c r="D328" s="123"/>
      <c r="J328" s="124"/>
      <c r="P328" s="124"/>
      <c r="V328" s="124"/>
      <c r="AB328" s="124"/>
    </row>
    <row r="329" spans="4:28" ht="15.75" customHeight="1">
      <c r="D329" s="123"/>
      <c r="J329" s="124"/>
      <c r="P329" s="124"/>
      <c r="V329" s="124"/>
      <c r="AB329" s="124"/>
    </row>
    <row r="330" spans="4:28" ht="15.75" customHeight="1">
      <c r="D330" s="123"/>
      <c r="J330" s="124"/>
      <c r="P330" s="124"/>
      <c r="V330" s="124"/>
      <c r="AB330" s="124"/>
    </row>
    <row r="331" spans="4:28" ht="15.75" customHeight="1">
      <c r="D331" s="123"/>
      <c r="J331" s="124"/>
      <c r="P331" s="124"/>
      <c r="V331" s="124"/>
      <c r="AB331" s="124"/>
    </row>
    <row r="332" spans="4:28" ht="15.75" customHeight="1">
      <c r="D332" s="123"/>
      <c r="J332" s="124"/>
      <c r="P332" s="124"/>
      <c r="V332" s="124"/>
      <c r="AB332" s="124"/>
    </row>
    <row r="333" spans="4:28" ht="15.75" customHeight="1">
      <c r="D333" s="123"/>
      <c r="J333" s="124"/>
      <c r="P333" s="124"/>
      <c r="V333" s="124"/>
      <c r="AB333" s="124"/>
    </row>
    <row r="334" spans="4:28" ht="15.75" customHeight="1">
      <c r="D334" s="123"/>
      <c r="J334" s="124"/>
      <c r="P334" s="124"/>
      <c r="V334" s="124"/>
      <c r="AB334" s="124"/>
    </row>
    <row r="335" spans="4:28" ht="15.75" customHeight="1">
      <c r="D335" s="123"/>
      <c r="J335" s="124"/>
      <c r="P335" s="124"/>
      <c r="V335" s="124"/>
      <c r="AB335" s="124"/>
    </row>
    <row r="336" spans="4:28" ht="15.75" customHeight="1">
      <c r="D336" s="123"/>
      <c r="J336" s="124"/>
      <c r="P336" s="124"/>
      <c r="V336" s="124"/>
      <c r="AB336" s="124"/>
    </row>
    <row r="337" spans="4:28" ht="15.75" customHeight="1">
      <c r="D337" s="123"/>
      <c r="J337" s="124"/>
      <c r="P337" s="124"/>
      <c r="V337" s="124"/>
      <c r="AB337" s="124"/>
    </row>
    <row r="338" spans="4:28" ht="15.75" customHeight="1">
      <c r="D338" s="123"/>
      <c r="J338" s="124"/>
      <c r="P338" s="124"/>
      <c r="V338" s="124"/>
      <c r="AB338" s="124"/>
    </row>
    <row r="339" spans="4:28" ht="15.75" customHeight="1">
      <c r="D339" s="123"/>
      <c r="J339" s="124"/>
      <c r="P339" s="124"/>
      <c r="V339" s="124"/>
      <c r="AB339" s="124"/>
    </row>
    <row r="340" spans="4:28" ht="15.75" customHeight="1">
      <c r="D340" s="123"/>
      <c r="J340" s="124"/>
      <c r="P340" s="124"/>
      <c r="V340" s="124"/>
      <c r="AB340" s="124"/>
    </row>
    <row r="341" spans="4:28" ht="15.75" customHeight="1">
      <c r="D341" s="123"/>
      <c r="J341" s="124"/>
      <c r="P341" s="124"/>
      <c r="V341" s="124"/>
      <c r="AB341" s="124"/>
    </row>
    <row r="342" spans="4:28" ht="15.75" customHeight="1">
      <c r="D342" s="123"/>
      <c r="J342" s="124"/>
      <c r="P342" s="124"/>
      <c r="V342" s="124"/>
      <c r="AB342" s="124"/>
    </row>
    <row r="343" spans="4:28" ht="15.75" customHeight="1">
      <c r="D343" s="123"/>
      <c r="J343" s="124"/>
      <c r="P343" s="124"/>
      <c r="V343" s="124"/>
      <c r="AB343" s="124"/>
    </row>
    <row r="344" spans="4:28" ht="15.75" customHeight="1">
      <c r="D344" s="123"/>
      <c r="J344" s="124"/>
      <c r="P344" s="124"/>
      <c r="V344" s="124"/>
      <c r="AB344" s="124"/>
    </row>
    <row r="345" spans="4:28" ht="15.75" customHeight="1">
      <c r="D345" s="123"/>
      <c r="J345" s="124"/>
      <c r="P345" s="124"/>
      <c r="V345" s="124"/>
      <c r="AB345" s="124"/>
    </row>
    <row r="346" spans="4:28" ht="15.75" customHeight="1">
      <c r="D346" s="123"/>
      <c r="J346" s="124"/>
      <c r="P346" s="124"/>
      <c r="V346" s="124"/>
      <c r="AB346" s="124"/>
    </row>
    <row r="347" spans="4:28" ht="15.75" customHeight="1">
      <c r="D347" s="123"/>
      <c r="J347" s="124"/>
      <c r="P347" s="124"/>
      <c r="V347" s="124"/>
      <c r="AB347" s="124"/>
    </row>
    <row r="348" spans="4:28" ht="15.75" customHeight="1">
      <c r="D348" s="123"/>
      <c r="J348" s="124"/>
      <c r="P348" s="124"/>
      <c r="V348" s="124"/>
      <c r="AB348" s="124"/>
    </row>
    <row r="349" spans="4:28" ht="15.75" customHeight="1">
      <c r="D349" s="123"/>
      <c r="J349" s="124"/>
      <c r="P349" s="124"/>
      <c r="V349" s="124"/>
      <c r="AB349" s="124"/>
    </row>
    <row r="350" spans="4:28" ht="15.75" customHeight="1">
      <c r="D350" s="123"/>
      <c r="J350" s="124"/>
      <c r="P350" s="124"/>
      <c r="V350" s="124"/>
      <c r="AB350" s="124"/>
    </row>
    <row r="351" spans="4:28" ht="15.75" customHeight="1">
      <c r="D351" s="123"/>
      <c r="J351" s="124"/>
      <c r="P351" s="124"/>
      <c r="V351" s="124"/>
      <c r="AB351" s="124"/>
    </row>
    <row r="352" spans="4:28" ht="15.75" customHeight="1">
      <c r="D352" s="123"/>
      <c r="J352" s="124"/>
      <c r="P352" s="124"/>
      <c r="V352" s="124"/>
      <c r="AB352" s="124"/>
    </row>
    <row r="353" spans="4:28" ht="15.75" customHeight="1">
      <c r="D353" s="123"/>
      <c r="J353" s="124"/>
      <c r="P353" s="124"/>
      <c r="V353" s="124"/>
      <c r="AB353" s="124"/>
    </row>
    <row r="354" spans="4:28" ht="15.75" customHeight="1">
      <c r="D354" s="123"/>
      <c r="J354" s="124"/>
      <c r="P354" s="124"/>
      <c r="V354" s="124"/>
      <c r="AB354" s="124"/>
    </row>
    <row r="355" spans="4:28" ht="15.75" customHeight="1">
      <c r="D355" s="123"/>
      <c r="J355" s="124"/>
      <c r="P355" s="124"/>
      <c r="V355" s="124"/>
      <c r="AB355" s="124"/>
    </row>
    <row r="356" spans="4:28" ht="15.75" customHeight="1">
      <c r="D356" s="123"/>
      <c r="J356" s="124"/>
      <c r="P356" s="124"/>
      <c r="V356" s="124"/>
      <c r="AB356" s="124"/>
    </row>
    <row r="357" spans="4:28" ht="15.75" customHeight="1">
      <c r="D357" s="123"/>
      <c r="J357" s="124"/>
      <c r="P357" s="124"/>
      <c r="V357" s="124"/>
      <c r="AB357" s="124"/>
    </row>
    <row r="358" spans="4:28" ht="15.75" customHeight="1">
      <c r="D358" s="123"/>
      <c r="J358" s="124"/>
      <c r="P358" s="124"/>
      <c r="V358" s="124"/>
      <c r="AB358" s="124"/>
    </row>
    <row r="359" spans="4:28" ht="15.75" customHeight="1">
      <c r="D359" s="123"/>
      <c r="J359" s="124"/>
      <c r="P359" s="124"/>
      <c r="V359" s="124"/>
      <c r="AB359" s="124"/>
    </row>
    <row r="360" spans="4:28" ht="15.75" customHeight="1">
      <c r="D360" s="123"/>
      <c r="J360" s="124"/>
      <c r="P360" s="124"/>
      <c r="V360" s="124"/>
      <c r="AB360" s="124"/>
    </row>
    <row r="361" spans="4:28" ht="15.75" customHeight="1">
      <c r="D361" s="123"/>
      <c r="J361" s="124"/>
      <c r="P361" s="124"/>
      <c r="V361" s="124"/>
      <c r="AB361" s="124"/>
    </row>
    <row r="362" spans="4:28" ht="15.75" customHeight="1">
      <c r="D362" s="123"/>
      <c r="J362" s="124"/>
      <c r="P362" s="124"/>
      <c r="V362" s="124"/>
      <c r="AB362" s="124"/>
    </row>
    <row r="363" spans="4:28" ht="15.75" customHeight="1">
      <c r="D363" s="123"/>
      <c r="J363" s="124"/>
      <c r="P363" s="124"/>
      <c r="V363" s="124"/>
      <c r="AB363" s="124"/>
    </row>
    <row r="364" spans="4:28" ht="15.75" customHeight="1">
      <c r="D364" s="123"/>
      <c r="J364" s="124"/>
      <c r="P364" s="124"/>
      <c r="V364" s="124"/>
      <c r="AB364" s="124"/>
    </row>
    <row r="365" spans="4:28" ht="15.75" customHeight="1">
      <c r="D365" s="123"/>
      <c r="J365" s="124"/>
      <c r="P365" s="124"/>
      <c r="V365" s="124"/>
      <c r="AB365" s="124"/>
    </row>
    <row r="366" spans="4:28" ht="15.75" customHeight="1">
      <c r="D366" s="123"/>
      <c r="J366" s="124"/>
      <c r="P366" s="124"/>
      <c r="V366" s="124"/>
      <c r="AB366" s="124"/>
    </row>
    <row r="367" spans="4:28" ht="15.75" customHeight="1">
      <c r="D367" s="123"/>
      <c r="J367" s="124"/>
      <c r="P367" s="124"/>
      <c r="V367" s="124"/>
      <c r="AB367" s="124"/>
    </row>
    <row r="368" spans="4:28" ht="15.75" customHeight="1">
      <c r="D368" s="123"/>
      <c r="J368" s="124"/>
      <c r="P368" s="124"/>
      <c r="V368" s="124"/>
      <c r="AB368" s="124"/>
    </row>
    <row r="369" spans="4:28" ht="15.75" customHeight="1">
      <c r="D369" s="123"/>
      <c r="J369" s="124"/>
      <c r="P369" s="124"/>
      <c r="V369" s="124"/>
      <c r="AB369" s="124"/>
    </row>
    <row r="370" spans="4:28" ht="15.75" customHeight="1">
      <c r="D370" s="123"/>
      <c r="J370" s="124"/>
      <c r="P370" s="124"/>
      <c r="V370" s="124"/>
      <c r="AB370" s="124"/>
    </row>
    <row r="371" spans="4:28" ht="15.75" customHeight="1">
      <c r="D371" s="123"/>
      <c r="J371" s="124"/>
      <c r="P371" s="124"/>
      <c r="V371" s="124"/>
      <c r="AB371" s="124"/>
    </row>
    <row r="372" spans="4:28" ht="15.75" customHeight="1">
      <c r="D372" s="123"/>
      <c r="J372" s="124"/>
      <c r="P372" s="124"/>
      <c r="V372" s="124"/>
      <c r="AB372" s="124"/>
    </row>
    <row r="373" spans="4:28" ht="15.75" customHeight="1">
      <c r="D373" s="123"/>
      <c r="J373" s="124"/>
      <c r="P373" s="124"/>
      <c r="V373" s="124"/>
      <c r="AB373" s="124"/>
    </row>
    <row r="374" spans="4:28" ht="15.75" customHeight="1">
      <c r="D374" s="123"/>
      <c r="J374" s="124"/>
      <c r="P374" s="124"/>
      <c r="V374" s="124"/>
      <c r="AB374" s="124"/>
    </row>
    <row r="375" spans="4:28" ht="15.75" customHeight="1">
      <c r="D375" s="123"/>
      <c r="J375" s="124"/>
      <c r="P375" s="124"/>
      <c r="V375" s="124"/>
      <c r="AB375" s="124"/>
    </row>
    <row r="376" spans="4:28" ht="15.75" customHeight="1">
      <c r="D376" s="123"/>
      <c r="J376" s="124"/>
      <c r="P376" s="124"/>
      <c r="V376" s="124"/>
      <c r="AB376" s="124"/>
    </row>
    <row r="377" spans="4:28" ht="15.75" customHeight="1">
      <c r="D377" s="123"/>
      <c r="J377" s="124"/>
      <c r="P377" s="124"/>
      <c r="V377" s="124"/>
      <c r="AB377" s="124"/>
    </row>
    <row r="378" spans="4:28" ht="15.75" customHeight="1">
      <c r="D378" s="123"/>
      <c r="J378" s="124"/>
      <c r="P378" s="124"/>
      <c r="V378" s="124"/>
      <c r="AB378" s="124"/>
    </row>
    <row r="379" spans="4:28" ht="15.75" customHeight="1">
      <c r="D379" s="123"/>
      <c r="J379" s="124"/>
      <c r="P379" s="124"/>
      <c r="V379" s="124"/>
      <c r="AB379" s="124"/>
    </row>
    <row r="380" spans="4:28" ht="15.75" customHeight="1">
      <c r="D380" s="123"/>
      <c r="J380" s="124"/>
      <c r="P380" s="124"/>
      <c r="V380" s="124"/>
      <c r="AB380" s="124"/>
    </row>
    <row r="381" spans="4:28" ht="15.75" customHeight="1">
      <c r="D381" s="123"/>
      <c r="J381" s="124"/>
      <c r="P381" s="124"/>
      <c r="V381" s="124"/>
      <c r="AB381" s="124"/>
    </row>
    <row r="382" spans="4:28" ht="15.75" customHeight="1">
      <c r="D382" s="123"/>
      <c r="J382" s="124"/>
      <c r="P382" s="124"/>
      <c r="V382" s="124"/>
      <c r="AB382" s="124"/>
    </row>
    <row r="383" spans="4:28" ht="15.75" customHeight="1">
      <c r="D383" s="123"/>
      <c r="J383" s="124"/>
      <c r="P383" s="124"/>
      <c r="V383" s="124"/>
      <c r="AB383" s="124"/>
    </row>
    <row r="384" spans="4:28" ht="15.75" customHeight="1">
      <c r="D384" s="123"/>
      <c r="J384" s="124"/>
      <c r="P384" s="124"/>
      <c r="V384" s="124"/>
      <c r="AB384" s="124"/>
    </row>
    <row r="385" spans="4:28" ht="15.75" customHeight="1">
      <c r="D385" s="123"/>
      <c r="J385" s="124"/>
      <c r="P385" s="124"/>
      <c r="V385" s="124"/>
      <c r="AB385" s="124"/>
    </row>
    <row r="386" spans="4:28" ht="15.75" customHeight="1">
      <c r="D386" s="123"/>
      <c r="J386" s="124"/>
      <c r="P386" s="124"/>
      <c r="V386" s="124"/>
      <c r="AB386" s="124"/>
    </row>
    <row r="387" spans="4:28" ht="15.75" customHeight="1">
      <c r="D387" s="123"/>
      <c r="J387" s="124"/>
      <c r="P387" s="124"/>
      <c r="V387" s="124"/>
      <c r="AB387" s="124"/>
    </row>
    <row r="388" spans="4:28" ht="15.75" customHeight="1">
      <c r="D388" s="123"/>
      <c r="J388" s="124"/>
      <c r="P388" s="124"/>
      <c r="V388" s="124"/>
      <c r="AB388" s="124"/>
    </row>
    <row r="389" spans="4:28" ht="15.75" customHeight="1">
      <c r="D389" s="123"/>
      <c r="J389" s="124"/>
      <c r="P389" s="124"/>
      <c r="V389" s="124"/>
      <c r="AB389" s="124"/>
    </row>
    <row r="390" spans="4:28" ht="15.75" customHeight="1">
      <c r="D390" s="123"/>
      <c r="J390" s="124"/>
      <c r="P390" s="124"/>
      <c r="V390" s="124"/>
      <c r="AB390" s="124"/>
    </row>
    <row r="391" spans="4:28" ht="15.75" customHeight="1">
      <c r="D391" s="123"/>
      <c r="J391" s="124"/>
      <c r="P391" s="124"/>
      <c r="V391" s="124"/>
      <c r="AB391" s="124"/>
    </row>
    <row r="392" spans="4:28" ht="15.75" customHeight="1">
      <c r="D392" s="123"/>
      <c r="J392" s="124"/>
      <c r="P392" s="124"/>
      <c r="V392" s="124"/>
      <c r="AB392" s="124"/>
    </row>
    <row r="393" spans="4:28" ht="15.75" customHeight="1">
      <c r="D393" s="123"/>
      <c r="J393" s="124"/>
      <c r="P393" s="124"/>
      <c r="V393" s="124"/>
      <c r="AB393" s="124"/>
    </row>
    <row r="394" spans="4:28" ht="15.75" customHeight="1">
      <c r="D394" s="123"/>
      <c r="J394" s="124"/>
      <c r="P394" s="124"/>
      <c r="V394" s="124"/>
      <c r="AB394" s="124"/>
    </row>
    <row r="395" spans="4:28" ht="15.75" customHeight="1">
      <c r="D395" s="123"/>
      <c r="J395" s="124"/>
      <c r="P395" s="124"/>
      <c r="V395" s="124"/>
      <c r="AB395" s="124"/>
    </row>
    <row r="396" spans="4:28" ht="15.75" customHeight="1">
      <c r="D396" s="123"/>
      <c r="J396" s="124"/>
      <c r="P396" s="124"/>
      <c r="V396" s="124"/>
      <c r="AB396" s="124"/>
    </row>
    <row r="397" spans="4:28" ht="15.75" customHeight="1">
      <c r="D397" s="123"/>
      <c r="J397" s="124"/>
      <c r="P397" s="124"/>
      <c r="V397" s="124"/>
      <c r="AB397" s="124"/>
    </row>
    <row r="398" spans="4:28" ht="15.75" customHeight="1">
      <c r="D398" s="123"/>
      <c r="J398" s="124"/>
      <c r="P398" s="124"/>
      <c r="V398" s="124"/>
      <c r="AB398" s="124"/>
    </row>
    <row r="399" spans="4:28" ht="15.75" customHeight="1">
      <c r="D399" s="123"/>
      <c r="J399" s="124"/>
      <c r="P399" s="124"/>
      <c r="V399" s="124"/>
      <c r="AB399" s="124"/>
    </row>
    <row r="400" spans="4:28" ht="15.75" customHeight="1">
      <c r="D400" s="123"/>
      <c r="J400" s="124"/>
      <c r="P400" s="124"/>
      <c r="V400" s="124"/>
      <c r="AB400" s="124"/>
    </row>
    <row r="401" spans="4:28" ht="15.75" customHeight="1">
      <c r="D401" s="123"/>
      <c r="J401" s="124"/>
      <c r="P401" s="124"/>
      <c r="V401" s="124"/>
      <c r="AB401" s="124"/>
    </row>
    <row r="402" spans="4:28" ht="15.75" customHeight="1">
      <c r="D402" s="123"/>
      <c r="J402" s="124"/>
      <c r="P402" s="124"/>
      <c r="V402" s="124"/>
      <c r="AB402" s="124"/>
    </row>
    <row r="403" spans="4:28" ht="15.75" customHeight="1">
      <c r="D403" s="123"/>
      <c r="J403" s="124"/>
      <c r="P403" s="124"/>
      <c r="V403" s="124"/>
      <c r="AB403" s="124"/>
    </row>
    <row r="404" spans="4:28" ht="15.75" customHeight="1">
      <c r="D404" s="123"/>
      <c r="J404" s="124"/>
      <c r="P404" s="124"/>
      <c r="V404" s="124"/>
      <c r="AB404" s="124"/>
    </row>
    <row r="405" spans="4:28" ht="15.75" customHeight="1">
      <c r="D405" s="123"/>
      <c r="J405" s="124"/>
      <c r="P405" s="124"/>
      <c r="V405" s="124"/>
      <c r="AB405" s="124"/>
    </row>
    <row r="406" spans="4:28" ht="15.75" customHeight="1">
      <c r="D406" s="123"/>
      <c r="J406" s="124"/>
      <c r="P406" s="124"/>
      <c r="V406" s="124"/>
      <c r="AB406" s="124"/>
    </row>
    <row r="407" spans="4:28" ht="15.75" customHeight="1">
      <c r="D407" s="123"/>
      <c r="J407" s="124"/>
      <c r="P407" s="124"/>
      <c r="V407" s="124"/>
      <c r="AB407" s="124"/>
    </row>
    <row r="408" spans="4:28" ht="15.75" customHeight="1">
      <c r="D408" s="123"/>
      <c r="J408" s="124"/>
      <c r="P408" s="124"/>
      <c r="V408" s="124"/>
      <c r="AB408" s="124"/>
    </row>
    <row r="409" spans="4:28" ht="15.75" customHeight="1">
      <c r="D409" s="123"/>
      <c r="J409" s="124"/>
      <c r="P409" s="124"/>
      <c r="V409" s="124"/>
      <c r="AB409" s="124"/>
    </row>
    <row r="410" spans="4:28" ht="15.75" customHeight="1">
      <c r="D410" s="123"/>
      <c r="J410" s="124"/>
      <c r="P410" s="124"/>
      <c r="V410" s="124"/>
      <c r="AB410" s="124"/>
    </row>
    <row r="411" spans="4:28" ht="15.75" customHeight="1">
      <c r="D411" s="123"/>
      <c r="J411" s="124"/>
      <c r="P411" s="124"/>
      <c r="V411" s="124"/>
      <c r="AB411" s="124"/>
    </row>
    <row r="412" spans="4:28" ht="15.75" customHeight="1">
      <c r="D412" s="123"/>
      <c r="J412" s="124"/>
      <c r="P412" s="124"/>
      <c r="V412" s="124"/>
      <c r="AB412" s="124"/>
    </row>
    <row r="413" spans="4:28" ht="15.75" customHeight="1">
      <c r="D413" s="123"/>
      <c r="J413" s="124"/>
      <c r="P413" s="124"/>
      <c r="V413" s="124"/>
      <c r="AB413" s="124"/>
    </row>
    <row r="414" spans="4:28" ht="15.75" customHeight="1">
      <c r="D414" s="123"/>
      <c r="J414" s="124"/>
      <c r="P414" s="124"/>
      <c r="V414" s="124"/>
      <c r="AB414" s="124"/>
    </row>
    <row r="415" spans="4:28" ht="15.75" customHeight="1">
      <c r="D415" s="123"/>
      <c r="J415" s="124"/>
      <c r="P415" s="124"/>
      <c r="V415" s="124"/>
      <c r="AB415" s="124"/>
    </row>
    <row r="416" spans="4:28" ht="15.75" customHeight="1">
      <c r="D416" s="123"/>
      <c r="J416" s="124"/>
      <c r="P416" s="124"/>
      <c r="V416" s="124"/>
      <c r="AB416" s="124"/>
    </row>
    <row r="417" spans="4:28" ht="15.75" customHeight="1">
      <c r="D417" s="123"/>
      <c r="J417" s="124"/>
      <c r="P417" s="124"/>
      <c r="V417" s="124"/>
      <c r="AB417" s="124"/>
    </row>
    <row r="418" spans="4:28" ht="15.75" customHeight="1">
      <c r="D418" s="123"/>
      <c r="J418" s="124"/>
      <c r="P418" s="124"/>
      <c r="V418" s="124"/>
      <c r="AB418" s="124"/>
    </row>
    <row r="419" spans="4:28" ht="15.75" customHeight="1">
      <c r="D419" s="123"/>
      <c r="J419" s="124"/>
      <c r="P419" s="124"/>
      <c r="V419" s="124"/>
      <c r="AB419" s="124"/>
    </row>
    <row r="420" spans="4:28" ht="15.75" customHeight="1">
      <c r="D420" s="123"/>
      <c r="J420" s="124"/>
      <c r="P420" s="124"/>
      <c r="V420" s="124"/>
      <c r="AB420" s="124"/>
    </row>
    <row r="421" spans="4:28" ht="15.75" customHeight="1">
      <c r="D421" s="123"/>
      <c r="J421" s="124"/>
      <c r="P421" s="124"/>
      <c r="V421" s="124"/>
      <c r="AB421" s="124"/>
    </row>
    <row r="422" spans="4:28" ht="15.75" customHeight="1">
      <c r="D422" s="123"/>
      <c r="J422" s="124"/>
      <c r="P422" s="124"/>
      <c r="V422" s="124"/>
      <c r="AB422" s="124"/>
    </row>
    <row r="423" spans="4:28" ht="15.75" customHeight="1">
      <c r="D423" s="123"/>
      <c r="J423" s="124"/>
      <c r="P423" s="124"/>
      <c r="V423" s="124"/>
      <c r="AB423" s="124"/>
    </row>
    <row r="424" spans="4:28" ht="15.75" customHeight="1">
      <c r="D424" s="123"/>
      <c r="J424" s="124"/>
      <c r="P424" s="124"/>
      <c r="V424" s="124"/>
      <c r="AB424" s="124"/>
    </row>
    <row r="425" spans="4:28" ht="15.75" customHeight="1">
      <c r="D425" s="123"/>
      <c r="J425" s="124"/>
      <c r="P425" s="124"/>
      <c r="V425" s="124"/>
      <c r="AB425" s="124"/>
    </row>
    <row r="426" spans="4:28" ht="15.75" customHeight="1">
      <c r="D426" s="123"/>
      <c r="J426" s="124"/>
      <c r="P426" s="124"/>
      <c r="V426" s="124"/>
      <c r="AB426" s="124"/>
    </row>
    <row r="427" spans="4:28" ht="15.75" customHeight="1">
      <c r="D427" s="123"/>
      <c r="J427" s="124"/>
      <c r="P427" s="124"/>
      <c r="V427" s="124"/>
      <c r="AB427" s="124"/>
    </row>
    <row r="428" spans="4:28" ht="15.75" customHeight="1">
      <c r="D428" s="123"/>
      <c r="J428" s="124"/>
      <c r="P428" s="124"/>
      <c r="V428" s="124"/>
      <c r="AB428" s="124"/>
    </row>
    <row r="429" spans="4:28" ht="15.75" customHeight="1">
      <c r="D429" s="123"/>
      <c r="J429" s="124"/>
      <c r="P429" s="124"/>
      <c r="V429" s="124"/>
      <c r="AB429" s="124"/>
    </row>
    <row r="430" spans="4:28" ht="15.75" customHeight="1">
      <c r="D430" s="123"/>
      <c r="J430" s="124"/>
      <c r="P430" s="124"/>
      <c r="V430" s="124"/>
      <c r="AB430" s="124"/>
    </row>
    <row r="431" spans="4:28" ht="15.75" customHeight="1">
      <c r="D431" s="123"/>
      <c r="J431" s="124"/>
      <c r="P431" s="124"/>
      <c r="V431" s="124"/>
      <c r="AB431" s="124"/>
    </row>
    <row r="432" spans="4:28" ht="15.75" customHeight="1">
      <c r="D432" s="123"/>
      <c r="J432" s="124"/>
      <c r="P432" s="124"/>
      <c r="V432" s="124"/>
      <c r="AB432" s="124"/>
    </row>
    <row r="433" spans="4:28" ht="15.75" customHeight="1">
      <c r="D433" s="123"/>
      <c r="J433" s="124"/>
      <c r="P433" s="124"/>
      <c r="V433" s="124"/>
      <c r="AB433" s="124"/>
    </row>
    <row r="434" spans="4:28" ht="15.75" customHeight="1">
      <c r="D434" s="123"/>
      <c r="J434" s="124"/>
      <c r="P434" s="124"/>
      <c r="V434" s="124"/>
      <c r="AB434" s="124"/>
    </row>
    <row r="435" spans="4:28" ht="15.75" customHeight="1">
      <c r="D435" s="123"/>
      <c r="J435" s="124"/>
      <c r="P435" s="124"/>
      <c r="V435" s="124"/>
      <c r="AB435" s="124"/>
    </row>
    <row r="436" spans="4:28" ht="15.75" customHeight="1">
      <c r="D436" s="123"/>
      <c r="J436" s="124"/>
      <c r="P436" s="124"/>
      <c r="V436" s="124"/>
      <c r="AB436" s="124"/>
    </row>
    <row r="437" spans="4:28" ht="15.75" customHeight="1">
      <c r="D437" s="123"/>
      <c r="J437" s="124"/>
      <c r="P437" s="124"/>
      <c r="V437" s="124"/>
      <c r="AB437" s="124"/>
    </row>
    <row r="438" spans="4:28" ht="15.75" customHeight="1">
      <c r="D438" s="123"/>
      <c r="J438" s="124"/>
      <c r="P438" s="124"/>
      <c r="V438" s="124"/>
      <c r="AB438" s="124"/>
    </row>
    <row r="439" spans="4:28" ht="15.75" customHeight="1">
      <c r="D439" s="123"/>
      <c r="J439" s="124"/>
      <c r="P439" s="124"/>
      <c r="V439" s="124"/>
      <c r="AB439" s="124"/>
    </row>
    <row r="440" spans="4:28" ht="15.75" customHeight="1">
      <c r="D440" s="123"/>
      <c r="J440" s="124"/>
      <c r="P440" s="124"/>
      <c r="V440" s="124"/>
      <c r="AB440" s="124"/>
    </row>
    <row r="441" spans="4:28" ht="15.75" customHeight="1">
      <c r="D441" s="123"/>
      <c r="J441" s="124"/>
      <c r="P441" s="124"/>
      <c r="V441" s="124"/>
      <c r="AB441" s="124"/>
    </row>
    <row r="442" spans="4:28" ht="15.75" customHeight="1">
      <c r="D442" s="123"/>
      <c r="J442" s="124"/>
      <c r="P442" s="124"/>
      <c r="V442" s="124"/>
      <c r="AB442" s="124"/>
    </row>
    <row r="443" spans="4:28" ht="15.75" customHeight="1">
      <c r="D443" s="123"/>
      <c r="J443" s="124"/>
      <c r="P443" s="124"/>
      <c r="V443" s="124"/>
      <c r="AB443" s="124"/>
    </row>
    <row r="444" spans="4:28" ht="15.75" customHeight="1">
      <c r="D444" s="123"/>
      <c r="J444" s="124"/>
      <c r="P444" s="124"/>
      <c r="V444" s="124"/>
      <c r="AB444" s="124"/>
    </row>
    <row r="445" spans="4:28" ht="15.75" customHeight="1">
      <c r="D445" s="123"/>
      <c r="J445" s="124"/>
      <c r="P445" s="124"/>
      <c r="V445" s="124"/>
      <c r="AB445" s="124"/>
    </row>
    <row r="446" spans="4:28" ht="15.75" customHeight="1">
      <c r="D446" s="123"/>
      <c r="J446" s="124"/>
      <c r="P446" s="124"/>
      <c r="V446" s="124"/>
      <c r="AB446" s="124"/>
    </row>
    <row r="447" spans="4:28" ht="15.75" customHeight="1">
      <c r="D447" s="123"/>
      <c r="J447" s="124"/>
      <c r="P447" s="124"/>
      <c r="V447" s="124"/>
      <c r="AB447" s="124"/>
    </row>
    <row r="448" spans="4:28" ht="15.75" customHeight="1">
      <c r="D448" s="123"/>
      <c r="J448" s="124"/>
      <c r="P448" s="124"/>
      <c r="V448" s="124"/>
      <c r="AB448" s="124"/>
    </row>
    <row r="449" spans="4:28" ht="15.75" customHeight="1">
      <c r="D449" s="123"/>
      <c r="J449" s="124"/>
      <c r="P449" s="124"/>
      <c r="V449" s="124"/>
      <c r="AB449" s="124"/>
    </row>
    <row r="450" spans="4:28" ht="15.75" customHeight="1">
      <c r="D450" s="123"/>
      <c r="J450" s="124"/>
      <c r="P450" s="124"/>
      <c r="V450" s="124"/>
      <c r="AB450" s="124"/>
    </row>
    <row r="451" spans="4:28" ht="15.75" customHeight="1">
      <c r="D451" s="123"/>
      <c r="J451" s="124"/>
      <c r="P451" s="124"/>
      <c r="V451" s="124"/>
      <c r="AB451" s="124"/>
    </row>
    <row r="452" spans="4:28" ht="15.75" customHeight="1">
      <c r="D452" s="123"/>
      <c r="J452" s="124"/>
      <c r="P452" s="124"/>
      <c r="V452" s="124"/>
      <c r="AB452" s="124"/>
    </row>
    <row r="453" spans="4:28" ht="15.75" customHeight="1">
      <c r="D453" s="123"/>
      <c r="J453" s="124"/>
      <c r="P453" s="124"/>
      <c r="V453" s="124"/>
      <c r="AB453" s="124"/>
    </row>
    <row r="454" spans="4:28" ht="15.75" customHeight="1">
      <c r="D454" s="123"/>
      <c r="J454" s="124"/>
      <c r="P454" s="124"/>
      <c r="V454" s="124"/>
      <c r="AB454" s="124"/>
    </row>
    <row r="455" spans="4:28" ht="15.75" customHeight="1">
      <c r="D455" s="123"/>
      <c r="J455" s="124"/>
      <c r="P455" s="124"/>
      <c r="V455" s="124"/>
      <c r="AB455" s="124"/>
    </row>
    <row r="456" spans="4:28" ht="15.75" customHeight="1">
      <c r="D456" s="123"/>
      <c r="J456" s="124"/>
      <c r="P456" s="124"/>
      <c r="V456" s="124"/>
      <c r="AB456" s="124"/>
    </row>
    <row r="457" spans="4:28" ht="15.75" customHeight="1">
      <c r="D457" s="123"/>
      <c r="J457" s="124"/>
      <c r="P457" s="124"/>
      <c r="V457" s="124"/>
      <c r="AB457" s="124"/>
    </row>
    <row r="458" spans="4:28" ht="15.75" customHeight="1">
      <c r="D458" s="123"/>
      <c r="J458" s="124"/>
      <c r="P458" s="124"/>
      <c r="V458" s="124"/>
      <c r="AB458" s="124"/>
    </row>
    <row r="459" spans="4:28" ht="15.75" customHeight="1">
      <c r="D459" s="123"/>
      <c r="J459" s="124"/>
      <c r="P459" s="124"/>
      <c r="V459" s="124"/>
      <c r="AB459" s="124"/>
    </row>
    <row r="460" spans="4:28" ht="15.75" customHeight="1">
      <c r="D460" s="123"/>
      <c r="J460" s="124"/>
      <c r="P460" s="124"/>
      <c r="V460" s="124"/>
      <c r="AB460" s="124"/>
    </row>
    <row r="461" spans="4:28" ht="15.75" customHeight="1">
      <c r="D461" s="123"/>
      <c r="J461" s="124"/>
      <c r="P461" s="124"/>
      <c r="V461" s="124"/>
      <c r="AB461" s="124"/>
    </row>
    <row r="462" spans="4:28" ht="15.75" customHeight="1">
      <c r="D462" s="123"/>
      <c r="J462" s="124"/>
      <c r="P462" s="124"/>
      <c r="V462" s="124"/>
      <c r="AB462" s="124"/>
    </row>
    <row r="463" spans="4:28" ht="15.75" customHeight="1">
      <c r="D463" s="123"/>
      <c r="J463" s="124"/>
      <c r="P463" s="124"/>
      <c r="V463" s="124"/>
      <c r="AB463" s="124"/>
    </row>
    <row r="464" spans="4:28" ht="15.75" customHeight="1">
      <c r="D464" s="123"/>
      <c r="J464" s="124"/>
      <c r="P464" s="124"/>
      <c r="V464" s="124"/>
      <c r="AB464" s="124"/>
    </row>
    <row r="465" spans="4:28" ht="15.75" customHeight="1">
      <c r="D465" s="123"/>
      <c r="J465" s="124"/>
      <c r="P465" s="124"/>
      <c r="V465" s="124"/>
      <c r="AB465" s="124"/>
    </row>
    <row r="466" spans="4:28" ht="15.75" customHeight="1">
      <c r="D466" s="123"/>
      <c r="J466" s="124"/>
      <c r="P466" s="124"/>
      <c r="V466" s="124"/>
      <c r="AB466" s="124"/>
    </row>
    <row r="467" spans="4:28" ht="15.75" customHeight="1">
      <c r="D467" s="123"/>
      <c r="J467" s="124"/>
      <c r="P467" s="124"/>
      <c r="V467" s="124"/>
      <c r="AB467" s="124"/>
    </row>
    <row r="468" spans="4:28" ht="15.75" customHeight="1">
      <c r="D468" s="123"/>
      <c r="J468" s="124"/>
      <c r="P468" s="124"/>
      <c r="V468" s="124"/>
      <c r="AB468" s="124"/>
    </row>
    <row r="469" spans="4:28" ht="15.75" customHeight="1">
      <c r="D469" s="123"/>
      <c r="J469" s="124"/>
      <c r="P469" s="124"/>
      <c r="V469" s="124"/>
      <c r="AB469" s="124"/>
    </row>
    <row r="470" spans="4:28" ht="15.75" customHeight="1">
      <c r="D470" s="123"/>
      <c r="J470" s="124"/>
      <c r="P470" s="124"/>
      <c r="V470" s="124"/>
      <c r="AB470" s="124"/>
    </row>
    <row r="471" spans="4:28" ht="15.75" customHeight="1">
      <c r="D471" s="123"/>
      <c r="J471" s="124"/>
      <c r="P471" s="124"/>
      <c r="V471" s="124"/>
      <c r="AB471" s="124"/>
    </row>
    <row r="472" spans="4:28" ht="15.75" customHeight="1">
      <c r="D472" s="123"/>
      <c r="J472" s="124"/>
      <c r="P472" s="124"/>
      <c r="V472" s="124"/>
      <c r="AB472" s="124"/>
    </row>
    <row r="473" spans="4:28" ht="15.75" customHeight="1">
      <c r="D473" s="123"/>
      <c r="J473" s="124"/>
      <c r="P473" s="124"/>
      <c r="V473" s="124"/>
      <c r="AB473" s="124"/>
    </row>
    <row r="474" spans="4:28" ht="15.75" customHeight="1">
      <c r="D474" s="123"/>
      <c r="J474" s="124"/>
      <c r="P474" s="124"/>
      <c r="V474" s="124"/>
      <c r="AB474" s="124"/>
    </row>
    <row r="475" spans="4:28" ht="15.75" customHeight="1">
      <c r="D475" s="123"/>
      <c r="J475" s="124"/>
      <c r="P475" s="124"/>
      <c r="V475" s="124"/>
      <c r="AB475" s="124"/>
    </row>
    <row r="476" spans="4:28" ht="15.75" customHeight="1">
      <c r="D476" s="123"/>
      <c r="J476" s="124"/>
      <c r="P476" s="124"/>
      <c r="V476" s="124"/>
      <c r="AB476" s="124"/>
    </row>
    <row r="477" spans="4:28" ht="15.75" customHeight="1">
      <c r="D477" s="123"/>
      <c r="J477" s="124"/>
      <c r="P477" s="124"/>
      <c r="V477" s="124"/>
      <c r="AB477" s="124"/>
    </row>
    <row r="478" spans="4:28" ht="15.75" customHeight="1">
      <c r="D478" s="123"/>
      <c r="J478" s="124"/>
      <c r="P478" s="124"/>
      <c r="V478" s="124"/>
      <c r="AB478" s="124"/>
    </row>
    <row r="479" spans="4:28" ht="15.75" customHeight="1">
      <c r="D479" s="123"/>
      <c r="J479" s="124"/>
      <c r="P479" s="124"/>
      <c r="V479" s="124"/>
      <c r="AB479" s="124"/>
    </row>
    <row r="480" spans="4:28" ht="15.75" customHeight="1">
      <c r="D480" s="123"/>
      <c r="J480" s="124"/>
      <c r="P480" s="124"/>
      <c r="V480" s="124"/>
      <c r="AB480" s="124"/>
    </row>
    <row r="481" spans="4:28" ht="15.75" customHeight="1">
      <c r="D481" s="123"/>
      <c r="J481" s="124"/>
      <c r="P481" s="124"/>
      <c r="V481" s="124"/>
      <c r="AB481" s="124"/>
    </row>
    <row r="482" spans="4:28" ht="15.75" customHeight="1">
      <c r="D482" s="123"/>
      <c r="J482" s="124"/>
      <c r="P482" s="124"/>
      <c r="V482" s="124"/>
      <c r="AB482" s="124"/>
    </row>
    <row r="483" spans="4:28" ht="15.75" customHeight="1">
      <c r="D483" s="123"/>
      <c r="J483" s="124"/>
      <c r="P483" s="124"/>
      <c r="V483" s="124"/>
      <c r="AB483" s="124"/>
    </row>
    <row r="484" spans="4:28" ht="15.75" customHeight="1">
      <c r="D484" s="123"/>
      <c r="J484" s="124"/>
      <c r="P484" s="124"/>
      <c r="V484" s="124"/>
      <c r="AB484" s="124"/>
    </row>
    <row r="485" spans="4:28" ht="15.75" customHeight="1">
      <c r="D485" s="123"/>
      <c r="J485" s="124"/>
      <c r="P485" s="124"/>
      <c r="V485" s="124"/>
      <c r="AB485" s="124"/>
    </row>
    <row r="486" spans="4:28" ht="15.75" customHeight="1">
      <c r="D486" s="123"/>
      <c r="J486" s="124"/>
      <c r="P486" s="124"/>
      <c r="V486" s="124"/>
      <c r="AB486" s="124"/>
    </row>
    <row r="487" spans="4:28" ht="15.75" customHeight="1">
      <c r="D487" s="123"/>
      <c r="J487" s="124"/>
      <c r="P487" s="124"/>
      <c r="V487" s="124"/>
      <c r="AB487" s="124"/>
    </row>
    <row r="488" spans="4:28" ht="15.75" customHeight="1">
      <c r="D488" s="123"/>
      <c r="J488" s="124"/>
      <c r="P488" s="124"/>
      <c r="V488" s="124"/>
      <c r="AB488" s="124"/>
    </row>
    <row r="489" spans="4:28" ht="15.75" customHeight="1">
      <c r="D489" s="123"/>
      <c r="J489" s="124"/>
      <c r="P489" s="124"/>
      <c r="V489" s="124"/>
      <c r="AB489" s="124"/>
    </row>
    <row r="490" spans="4:28" ht="15.75" customHeight="1">
      <c r="D490" s="123"/>
      <c r="J490" s="124"/>
      <c r="P490" s="124"/>
      <c r="V490" s="124"/>
      <c r="AB490" s="124"/>
    </row>
    <row r="491" spans="4:28" ht="15.75" customHeight="1">
      <c r="D491" s="123"/>
      <c r="J491" s="124"/>
      <c r="P491" s="124"/>
      <c r="V491" s="124"/>
      <c r="AB491" s="124"/>
    </row>
    <row r="492" spans="4:28" ht="15.75" customHeight="1">
      <c r="D492" s="123"/>
      <c r="J492" s="124"/>
      <c r="P492" s="124"/>
      <c r="V492" s="124"/>
      <c r="AB492" s="124"/>
    </row>
    <row r="493" spans="4:28" ht="15.75" customHeight="1">
      <c r="D493" s="123"/>
      <c r="J493" s="124"/>
      <c r="P493" s="124"/>
      <c r="V493" s="124"/>
      <c r="AB493" s="124"/>
    </row>
    <row r="494" spans="4:28" ht="15.75" customHeight="1">
      <c r="D494" s="123"/>
      <c r="J494" s="124"/>
      <c r="P494" s="124"/>
      <c r="V494" s="124"/>
      <c r="AB494" s="124"/>
    </row>
    <row r="495" spans="4:28" ht="15.75" customHeight="1">
      <c r="D495" s="123"/>
      <c r="J495" s="124"/>
      <c r="P495" s="124"/>
      <c r="V495" s="124"/>
      <c r="AB495" s="124"/>
    </row>
    <row r="496" spans="4:28" ht="15.75" customHeight="1">
      <c r="D496" s="123"/>
      <c r="J496" s="124"/>
      <c r="P496" s="124"/>
      <c r="V496" s="124"/>
      <c r="AB496" s="124"/>
    </row>
    <row r="497" spans="4:28" ht="15.75" customHeight="1">
      <c r="D497" s="123"/>
      <c r="J497" s="124"/>
      <c r="P497" s="124"/>
      <c r="V497" s="124"/>
      <c r="AB497" s="124"/>
    </row>
    <row r="498" spans="4:28" ht="15.75" customHeight="1">
      <c r="D498" s="123"/>
      <c r="J498" s="124"/>
      <c r="P498" s="124"/>
      <c r="V498" s="124"/>
      <c r="AB498" s="124"/>
    </row>
    <row r="499" spans="4:28" ht="15.75" customHeight="1">
      <c r="D499" s="123"/>
      <c r="J499" s="124"/>
      <c r="P499" s="124"/>
      <c r="V499" s="124"/>
      <c r="AB499" s="124"/>
    </row>
    <row r="500" spans="4:28" ht="15.75" customHeight="1">
      <c r="D500" s="123"/>
      <c r="J500" s="124"/>
      <c r="P500" s="124"/>
      <c r="V500" s="124"/>
      <c r="AB500" s="124"/>
    </row>
    <row r="501" spans="4:28" ht="15.75" customHeight="1">
      <c r="D501" s="123"/>
      <c r="J501" s="124"/>
      <c r="P501" s="124"/>
      <c r="V501" s="124"/>
      <c r="AB501" s="124"/>
    </row>
    <row r="502" spans="4:28" ht="15.75" customHeight="1">
      <c r="D502" s="123"/>
      <c r="J502" s="124"/>
      <c r="P502" s="124"/>
      <c r="V502" s="124"/>
      <c r="AB502" s="124"/>
    </row>
    <row r="503" spans="4:28" ht="15.75" customHeight="1">
      <c r="D503" s="123"/>
      <c r="J503" s="124"/>
      <c r="P503" s="124"/>
      <c r="V503" s="124"/>
      <c r="AB503" s="124"/>
    </row>
    <row r="504" spans="4:28" ht="15.75" customHeight="1">
      <c r="D504" s="123"/>
      <c r="J504" s="124"/>
      <c r="P504" s="124"/>
      <c r="V504" s="124"/>
      <c r="AB504" s="124"/>
    </row>
    <row r="505" spans="4:28" ht="15.75" customHeight="1">
      <c r="D505" s="123"/>
      <c r="J505" s="124"/>
      <c r="P505" s="124"/>
      <c r="V505" s="124"/>
      <c r="AB505" s="124"/>
    </row>
    <row r="506" spans="4:28" ht="15.75" customHeight="1">
      <c r="D506" s="123"/>
      <c r="J506" s="124"/>
      <c r="P506" s="124"/>
      <c r="V506" s="124"/>
      <c r="AB506" s="124"/>
    </row>
    <row r="507" spans="4:28" ht="15.75" customHeight="1">
      <c r="D507" s="123"/>
      <c r="J507" s="124"/>
      <c r="P507" s="124"/>
      <c r="V507" s="124"/>
      <c r="AB507" s="124"/>
    </row>
    <row r="508" spans="4:28" ht="15.75" customHeight="1">
      <c r="D508" s="123"/>
      <c r="J508" s="124"/>
      <c r="P508" s="124"/>
      <c r="V508" s="124"/>
      <c r="AB508" s="124"/>
    </row>
    <row r="509" spans="4:28" ht="15.75" customHeight="1">
      <c r="D509" s="123"/>
      <c r="J509" s="124"/>
      <c r="P509" s="124"/>
      <c r="V509" s="124"/>
      <c r="AB509" s="124"/>
    </row>
    <row r="510" spans="4:28" ht="15.75" customHeight="1">
      <c r="D510" s="123"/>
      <c r="J510" s="124"/>
      <c r="P510" s="124"/>
      <c r="V510" s="124"/>
      <c r="AB510" s="124"/>
    </row>
    <row r="511" spans="4:28" ht="15.75" customHeight="1">
      <c r="D511" s="123"/>
      <c r="J511" s="124"/>
      <c r="P511" s="124"/>
      <c r="V511" s="124"/>
      <c r="AB511" s="124"/>
    </row>
    <row r="512" spans="4:28" ht="15.75" customHeight="1">
      <c r="D512" s="123"/>
      <c r="J512" s="124"/>
      <c r="P512" s="124"/>
      <c r="V512" s="124"/>
      <c r="AB512" s="124"/>
    </row>
    <row r="513" spans="4:28" ht="15.75" customHeight="1">
      <c r="D513" s="123"/>
      <c r="J513" s="124"/>
      <c r="P513" s="124"/>
      <c r="V513" s="124"/>
      <c r="AB513" s="124"/>
    </row>
    <row r="514" spans="4:28" ht="15.75" customHeight="1">
      <c r="D514" s="123"/>
      <c r="J514" s="124"/>
      <c r="P514" s="124"/>
      <c r="V514" s="124"/>
      <c r="AB514" s="124"/>
    </row>
    <row r="515" spans="4:28" ht="15.75" customHeight="1">
      <c r="D515" s="123"/>
      <c r="J515" s="124"/>
      <c r="P515" s="124"/>
      <c r="V515" s="124"/>
      <c r="AB515" s="124"/>
    </row>
    <row r="516" spans="4:28" ht="15.75" customHeight="1">
      <c r="D516" s="123"/>
      <c r="J516" s="124"/>
      <c r="P516" s="124"/>
      <c r="V516" s="124"/>
      <c r="AB516" s="124"/>
    </row>
    <row r="517" spans="4:28" ht="15.75" customHeight="1">
      <c r="D517" s="123"/>
      <c r="J517" s="124"/>
      <c r="P517" s="124"/>
      <c r="V517" s="124"/>
      <c r="AB517" s="124"/>
    </row>
    <row r="518" spans="4:28" ht="15.75" customHeight="1">
      <c r="D518" s="123"/>
      <c r="J518" s="124"/>
      <c r="P518" s="124"/>
      <c r="V518" s="124"/>
      <c r="AB518" s="124"/>
    </row>
    <row r="519" spans="4:28" ht="15.75" customHeight="1">
      <c r="D519" s="123"/>
      <c r="J519" s="124"/>
      <c r="P519" s="124"/>
      <c r="V519" s="124"/>
      <c r="AB519" s="124"/>
    </row>
    <row r="520" spans="4:28" ht="15.75" customHeight="1">
      <c r="D520" s="123"/>
      <c r="J520" s="124"/>
      <c r="P520" s="124"/>
      <c r="V520" s="124"/>
      <c r="AB520" s="124"/>
    </row>
    <row r="521" spans="4:28" ht="15.75" customHeight="1">
      <c r="D521" s="123"/>
      <c r="J521" s="124"/>
      <c r="P521" s="124"/>
      <c r="V521" s="124"/>
      <c r="AB521" s="124"/>
    </row>
    <row r="522" spans="4:28" ht="15.75" customHeight="1">
      <c r="D522" s="123"/>
      <c r="J522" s="124"/>
      <c r="P522" s="124"/>
      <c r="V522" s="124"/>
      <c r="AB522" s="124"/>
    </row>
    <row r="523" spans="4:28" ht="15.75" customHeight="1">
      <c r="D523" s="123"/>
      <c r="J523" s="124"/>
      <c r="P523" s="124"/>
      <c r="V523" s="124"/>
      <c r="AB523" s="124"/>
    </row>
    <row r="524" spans="4:28" ht="15.75" customHeight="1">
      <c r="D524" s="123"/>
      <c r="J524" s="124"/>
      <c r="P524" s="124"/>
      <c r="V524" s="124"/>
      <c r="AB524" s="124"/>
    </row>
    <row r="525" spans="4:28" ht="15.75" customHeight="1">
      <c r="D525" s="123"/>
      <c r="J525" s="124"/>
      <c r="P525" s="124"/>
      <c r="V525" s="124"/>
      <c r="AB525" s="124"/>
    </row>
    <row r="526" spans="4:28" ht="15.75" customHeight="1">
      <c r="D526" s="123"/>
      <c r="J526" s="124"/>
      <c r="P526" s="124"/>
      <c r="V526" s="124"/>
      <c r="AB526" s="124"/>
    </row>
    <row r="527" spans="4:28" ht="15.75" customHeight="1">
      <c r="D527" s="123"/>
      <c r="J527" s="124"/>
      <c r="P527" s="124"/>
      <c r="V527" s="124"/>
      <c r="AB527" s="124"/>
    </row>
    <row r="528" spans="4:28" ht="15.75" customHeight="1">
      <c r="D528" s="123"/>
      <c r="J528" s="124"/>
      <c r="P528" s="124"/>
      <c r="V528" s="124"/>
      <c r="AB528" s="124"/>
    </row>
    <row r="529" spans="4:28" ht="15.75" customHeight="1">
      <c r="D529" s="123"/>
      <c r="J529" s="124"/>
      <c r="P529" s="124"/>
      <c r="V529" s="124"/>
      <c r="AB529" s="124"/>
    </row>
    <row r="530" spans="4:28" ht="15.75" customHeight="1">
      <c r="D530" s="123"/>
      <c r="J530" s="124"/>
      <c r="P530" s="124"/>
      <c r="V530" s="124"/>
      <c r="AB530" s="124"/>
    </row>
    <row r="531" spans="4:28" ht="15.75" customHeight="1">
      <c r="D531" s="123"/>
      <c r="J531" s="124"/>
      <c r="P531" s="124"/>
      <c r="V531" s="124"/>
      <c r="AB531" s="124"/>
    </row>
    <row r="532" spans="4:28" ht="15.75" customHeight="1">
      <c r="D532" s="123"/>
      <c r="J532" s="124"/>
      <c r="P532" s="124"/>
      <c r="V532" s="124"/>
      <c r="AB532" s="124"/>
    </row>
    <row r="533" spans="4:28" ht="15.75" customHeight="1">
      <c r="D533" s="123"/>
      <c r="J533" s="124"/>
      <c r="P533" s="124"/>
      <c r="V533" s="124"/>
      <c r="AB533" s="124"/>
    </row>
    <row r="534" spans="4:28" ht="15.75" customHeight="1">
      <c r="D534" s="123"/>
      <c r="J534" s="124"/>
      <c r="P534" s="124"/>
      <c r="V534" s="124"/>
      <c r="AB534" s="124"/>
    </row>
    <row r="535" spans="4:28" ht="15.75" customHeight="1">
      <c r="D535" s="123"/>
      <c r="J535" s="124"/>
      <c r="P535" s="124"/>
      <c r="V535" s="124"/>
      <c r="AB535" s="124"/>
    </row>
    <row r="536" spans="4:28" ht="15.75" customHeight="1">
      <c r="D536" s="123"/>
      <c r="J536" s="124"/>
      <c r="P536" s="124"/>
      <c r="V536" s="124"/>
      <c r="AB536" s="124"/>
    </row>
    <row r="537" spans="4:28" ht="15.75" customHeight="1">
      <c r="D537" s="123"/>
      <c r="J537" s="124"/>
      <c r="P537" s="124"/>
      <c r="V537" s="124"/>
      <c r="AB537" s="124"/>
    </row>
    <row r="538" spans="4:28" ht="15.75" customHeight="1">
      <c r="D538" s="123"/>
      <c r="J538" s="124"/>
      <c r="P538" s="124"/>
      <c r="V538" s="124"/>
      <c r="AB538" s="124"/>
    </row>
    <row r="539" spans="4:28" ht="15.75" customHeight="1">
      <c r="D539" s="123"/>
      <c r="J539" s="124"/>
      <c r="P539" s="124"/>
      <c r="V539" s="124"/>
      <c r="AB539" s="124"/>
    </row>
    <row r="540" spans="4:28" ht="15.75" customHeight="1">
      <c r="D540" s="123"/>
      <c r="J540" s="124"/>
      <c r="P540" s="124"/>
      <c r="V540" s="124"/>
      <c r="AB540" s="124"/>
    </row>
    <row r="541" spans="4:28" ht="15.75" customHeight="1">
      <c r="D541" s="123"/>
      <c r="J541" s="124"/>
      <c r="P541" s="124"/>
      <c r="V541" s="124"/>
      <c r="AB541" s="124"/>
    </row>
    <row r="542" spans="4:28" ht="15.75" customHeight="1">
      <c r="D542" s="123"/>
      <c r="J542" s="124"/>
      <c r="P542" s="124"/>
      <c r="V542" s="124"/>
      <c r="AB542" s="124"/>
    </row>
    <row r="543" spans="4:28" ht="15.75" customHeight="1">
      <c r="D543" s="123"/>
      <c r="J543" s="124"/>
      <c r="P543" s="124"/>
      <c r="V543" s="124"/>
      <c r="AB543" s="124"/>
    </row>
    <row r="544" spans="4:28" ht="15.75" customHeight="1">
      <c r="D544" s="123"/>
      <c r="J544" s="124"/>
      <c r="P544" s="124"/>
      <c r="V544" s="124"/>
      <c r="AB544" s="124"/>
    </row>
    <row r="545" spans="4:28" ht="15.75" customHeight="1">
      <c r="D545" s="123"/>
      <c r="J545" s="124"/>
      <c r="P545" s="124"/>
      <c r="V545" s="124"/>
      <c r="AB545" s="124"/>
    </row>
    <row r="546" spans="4:28" ht="15.75" customHeight="1">
      <c r="D546" s="123"/>
      <c r="J546" s="124"/>
      <c r="P546" s="124"/>
      <c r="V546" s="124"/>
      <c r="AB546" s="124"/>
    </row>
    <row r="547" spans="4:28" ht="15.75" customHeight="1">
      <c r="D547" s="123"/>
      <c r="J547" s="124"/>
      <c r="P547" s="124"/>
      <c r="V547" s="124"/>
      <c r="AB547" s="124"/>
    </row>
    <row r="548" spans="4:28" ht="15.75" customHeight="1">
      <c r="D548" s="123"/>
      <c r="J548" s="124"/>
      <c r="P548" s="124"/>
      <c r="V548" s="124"/>
      <c r="AB548" s="124"/>
    </row>
    <row r="549" spans="4:28" ht="15.75" customHeight="1">
      <c r="D549" s="123"/>
      <c r="J549" s="124"/>
      <c r="P549" s="124"/>
      <c r="V549" s="124"/>
      <c r="AB549" s="124"/>
    </row>
    <row r="550" spans="4:28" ht="15.75" customHeight="1">
      <c r="D550" s="123"/>
      <c r="J550" s="124"/>
      <c r="P550" s="124"/>
      <c r="V550" s="124"/>
      <c r="AB550" s="124"/>
    </row>
    <row r="551" spans="4:28" ht="15.75" customHeight="1">
      <c r="D551" s="123"/>
      <c r="J551" s="124"/>
      <c r="P551" s="124"/>
      <c r="V551" s="124"/>
      <c r="AB551" s="124"/>
    </row>
    <row r="552" spans="4:28" ht="15.75" customHeight="1">
      <c r="D552" s="123"/>
      <c r="J552" s="124"/>
      <c r="P552" s="124"/>
      <c r="V552" s="124"/>
      <c r="AB552" s="124"/>
    </row>
    <row r="553" spans="4:28" ht="15.75" customHeight="1">
      <c r="D553" s="123"/>
      <c r="J553" s="124"/>
      <c r="P553" s="124"/>
      <c r="V553" s="124"/>
      <c r="AB553" s="124"/>
    </row>
    <row r="554" spans="4:28" ht="15.75" customHeight="1">
      <c r="D554" s="123"/>
      <c r="J554" s="124"/>
      <c r="P554" s="124"/>
      <c r="V554" s="124"/>
      <c r="AB554" s="124"/>
    </row>
    <row r="555" spans="4:28" ht="15.75" customHeight="1">
      <c r="D555" s="123"/>
      <c r="J555" s="124"/>
      <c r="P555" s="124"/>
      <c r="V555" s="124"/>
      <c r="AB555" s="124"/>
    </row>
    <row r="556" spans="4:28" ht="15.75" customHeight="1">
      <c r="D556" s="123"/>
      <c r="J556" s="124"/>
      <c r="P556" s="124"/>
      <c r="V556" s="124"/>
      <c r="AB556" s="124"/>
    </row>
    <row r="557" spans="4:28" ht="15.75" customHeight="1">
      <c r="D557" s="123"/>
      <c r="J557" s="124"/>
      <c r="P557" s="124"/>
      <c r="V557" s="124"/>
      <c r="AB557" s="124"/>
    </row>
    <row r="558" spans="4:28" ht="15.75" customHeight="1">
      <c r="D558" s="123"/>
      <c r="J558" s="124"/>
      <c r="P558" s="124"/>
      <c r="V558" s="124"/>
      <c r="AB558" s="124"/>
    </row>
    <row r="559" spans="4:28" ht="15.75" customHeight="1">
      <c r="D559" s="123"/>
      <c r="J559" s="124"/>
      <c r="P559" s="124"/>
      <c r="V559" s="124"/>
      <c r="AB559" s="124"/>
    </row>
    <row r="560" spans="4:28" ht="15.75" customHeight="1">
      <c r="D560" s="123"/>
      <c r="J560" s="124"/>
      <c r="P560" s="124"/>
      <c r="V560" s="124"/>
      <c r="AB560" s="124"/>
    </row>
    <row r="561" spans="4:28" ht="15.75" customHeight="1">
      <c r="D561" s="123"/>
      <c r="J561" s="124"/>
      <c r="P561" s="124"/>
      <c r="V561" s="124"/>
      <c r="AB561" s="124"/>
    </row>
    <row r="562" spans="4:28" ht="15.75" customHeight="1">
      <c r="D562" s="123"/>
      <c r="J562" s="124"/>
      <c r="P562" s="124"/>
      <c r="V562" s="124"/>
      <c r="AB562" s="124"/>
    </row>
    <row r="563" spans="4:28" ht="15.75" customHeight="1">
      <c r="D563" s="123"/>
      <c r="J563" s="124"/>
      <c r="P563" s="124"/>
      <c r="V563" s="124"/>
      <c r="AB563" s="124"/>
    </row>
    <row r="564" spans="4:28" ht="15.75" customHeight="1">
      <c r="D564" s="123"/>
      <c r="J564" s="124"/>
      <c r="P564" s="124"/>
      <c r="V564" s="124"/>
      <c r="AB564" s="124"/>
    </row>
    <row r="565" spans="4:28" ht="15.75" customHeight="1">
      <c r="D565" s="123"/>
      <c r="J565" s="124"/>
      <c r="P565" s="124"/>
      <c r="V565" s="124"/>
      <c r="AB565" s="124"/>
    </row>
    <row r="566" spans="4:28" ht="15.75" customHeight="1">
      <c r="D566" s="123"/>
      <c r="J566" s="124"/>
      <c r="P566" s="124"/>
      <c r="V566" s="124"/>
      <c r="AB566" s="124"/>
    </row>
    <row r="567" spans="4:28" ht="15.75" customHeight="1">
      <c r="D567" s="123"/>
      <c r="J567" s="124"/>
      <c r="P567" s="124"/>
      <c r="V567" s="124"/>
      <c r="AB567" s="124"/>
    </row>
    <row r="568" spans="4:28" ht="15.75" customHeight="1">
      <c r="D568" s="123"/>
      <c r="J568" s="124"/>
      <c r="P568" s="124"/>
      <c r="V568" s="124"/>
      <c r="AB568" s="124"/>
    </row>
    <row r="569" spans="4:28" ht="15.75" customHeight="1">
      <c r="D569" s="123"/>
      <c r="J569" s="124"/>
      <c r="P569" s="124"/>
      <c r="V569" s="124"/>
      <c r="AB569" s="124"/>
    </row>
    <row r="570" spans="4:28" ht="15.75" customHeight="1">
      <c r="D570" s="123"/>
      <c r="J570" s="124"/>
      <c r="P570" s="124"/>
      <c r="V570" s="124"/>
      <c r="AB570" s="124"/>
    </row>
    <row r="571" spans="4:28" ht="15.75" customHeight="1">
      <c r="D571" s="123"/>
      <c r="J571" s="124"/>
      <c r="P571" s="124"/>
      <c r="V571" s="124"/>
      <c r="AB571" s="124"/>
    </row>
    <row r="572" spans="4:28" ht="15.75" customHeight="1">
      <c r="D572" s="123"/>
      <c r="J572" s="124"/>
      <c r="P572" s="124"/>
      <c r="V572" s="124"/>
      <c r="AB572" s="124"/>
    </row>
    <row r="573" spans="4:28" ht="15.75" customHeight="1">
      <c r="D573" s="123"/>
      <c r="J573" s="124"/>
      <c r="P573" s="124"/>
      <c r="V573" s="124"/>
      <c r="AB573" s="124"/>
    </row>
    <row r="574" spans="4:28" ht="15.75" customHeight="1">
      <c r="D574" s="123"/>
      <c r="J574" s="124"/>
      <c r="P574" s="124"/>
      <c r="V574" s="124"/>
      <c r="AB574" s="124"/>
    </row>
    <row r="575" spans="4:28" ht="15.75" customHeight="1">
      <c r="D575" s="123"/>
      <c r="J575" s="124"/>
      <c r="P575" s="124"/>
      <c r="V575" s="124"/>
      <c r="AB575" s="124"/>
    </row>
    <row r="576" spans="4:28" ht="15.75" customHeight="1">
      <c r="D576" s="123"/>
      <c r="J576" s="124"/>
      <c r="P576" s="124"/>
      <c r="V576" s="124"/>
      <c r="AB576" s="124"/>
    </row>
    <row r="577" spans="4:28" ht="15.75" customHeight="1">
      <c r="D577" s="123"/>
      <c r="J577" s="124"/>
      <c r="P577" s="124"/>
      <c r="V577" s="124"/>
      <c r="AB577" s="124"/>
    </row>
    <row r="578" spans="4:28" ht="15.75" customHeight="1">
      <c r="D578" s="123"/>
      <c r="J578" s="124"/>
      <c r="P578" s="124"/>
      <c r="V578" s="124"/>
      <c r="AB578" s="124"/>
    </row>
    <row r="579" spans="4:28" ht="15.75" customHeight="1">
      <c r="D579" s="123"/>
      <c r="J579" s="124"/>
      <c r="P579" s="124"/>
      <c r="V579" s="124"/>
      <c r="AB579" s="124"/>
    </row>
    <row r="580" spans="4:28" ht="15.75" customHeight="1">
      <c r="D580" s="123"/>
      <c r="J580" s="124"/>
      <c r="P580" s="124"/>
      <c r="V580" s="124"/>
      <c r="AB580" s="124"/>
    </row>
    <row r="581" spans="4:28" ht="15.75" customHeight="1">
      <c r="D581" s="123"/>
      <c r="J581" s="124"/>
      <c r="P581" s="124"/>
      <c r="V581" s="124"/>
      <c r="AB581" s="124"/>
    </row>
    <row r="582" spans="4:28" ht="15.75" customHeight="1">
      <c r="D582" s="123"/>
      <c r="J582" s="124"/>
      <c r="P582" s="124"/>
      <c r="V582" s="124"/>
      <c r="AB582" s="124"/>
    </row>
    <row r="583" spans="4:28" ht="15.75" customHeight="1">
      <c r="D583" s="123"/>
      <c r="J583" s="124"/>
      <c r="P583" s="124"/>
      <c r="V583" s="124"/>
      <c r="AB583" s="124"/>
    </row>
    <row r="584" spans="4:28" ht="15.75" customHeight="1">
      <c r="D584" s="123"/>
      <c r="J584" s="124"/>
      <c r="P584" s="124"/>
      <c r="V584" s="124"/>
      <c r="AB584" s="124"/>
    </row>
    <row r="585" spans="4:28" ht="15.75" customHeight="1">
      <c r="D585" s="123"/>
      <c r="J585" s="124"/>
      <c r="P585" s="124"/>
      <c r="V585" s="124"/>
      <c r="AB585" s="124"/>
    </row>
    <row r="586" spans="4:28" ht="15.75" customHeight="1">
      <c r="D586" s="123"/>
      <c r="J586" s="124"/>
      <c r="P586" s="124"/>
      <c r="V586" s="124"/>
      <c r="AB586" s="124"/>
    </row>
    <row r="587" spans="4:28" ht="15.75" customHeight="1">
      <c r="D587" s="123"/>
      <c r="J587" s="124"/>
      <c r="P587" s="124"/>
      <c r="V587" s="124"/>
      <c r="AB587" s="124"/>
    </row>
    <row r="588" spans="4:28" ht="15.75" customHeight="1">
      <c r="D588" s="123"/>
      <c r="J588" s="124"/>
      <c r="P588" s="124"/>
      <c r="V588" s="124"/>
      <c r="AB588" s="124"/>
    </row>
    <row r="589" spans="4:28" ht="15.75" customHeight="1">
      <c r="D589" s="123"/>
      <c r="J589" s="124"/>
      <c r="P589" s="124"/>
      <c r="V589" s="124"/>
      <c r="AB589" s="124"/>
    </row>
    <row r="590" spans="4:28" ht="15.75" customHeight="1">
      <c r="D590" s="123"/>
      <c r="J590" s="124"/>
      <c r="P590" s="124"/>
      <c r="V590" s="124"/>
      <c r="AB590" s="124"/>
    </row>
    <row r="591" spans="4:28" ht="15.75" customHeight="1">
      <c r="D591" s="123"/>
      <c r="J591" s="124"/>
      <c r="P591" s="124"/>
      <c r="V591" s="124"/>
      <c r="AB591" s="124"/>
    </row>
    <row r="592" spans="4:28" ht="15.75" customHeight="1">
      <c r="D592" s="123"/>
      <c r="J592" s="124"/>
      <c r="P592" s="124"/>
      <c r="V592" s="124"/>
      <c r="AB592" s="124"/>
    </row>
    <row r="593" spans="4:28" ht="15.75" customHeight="1">
      <c r="D593" s="123"/>
      <c r="J593" s="124"/>
      <c r="P593" s="124"/>
      <c r="V593" s="124"/>
      <c r="AB593" s="124"/>
    </row>
    <row r="594" spans="4:28" ht="15.75" customHeight="1">
      <c r="D594" s="123"/>
      <c r="J594" s="124"/>
      <c r="P594" s="124"/>
      <c r="V594" s="124"/>
      <c r="AB594" s="124"/>
    </row>
    <row r="595" spans="4:28" ht="15.75" customHeight="1">
      <c r="D595" s="123"/>
      <c r="J595" s="124"/>
      <c r="P595" s="124"/>
      <c r="V595" s="124"/>
      <c r="AB595" s="124"/>
    </row>
    <row r="596" spans="4:28" ht="15.75" customHeight="1">
      <c r="D596" s="123"/>
      <c r="J596" s="124"/>
      <c r="P596" s="124"/>
      <c r="V596" s="124"/>
      <c r="AB596" s="124"/>
    </row>
    <row r="597" spans="4:28" ht="15.75" customHeight="1">
      <c r="D597" s="123"/>
      <c r="J597" s="124"/>
      <c r="P597" s="124"/>
      <c r="V597" s="124"/>
      <c r="AB597" s="124"/>
    </row>
    <row r="598" spans="4:28" ht="15.75" customHeight="1">
      <c r="D598" s="123"/>
      <c r="J598" s="124"/>
      <c r="P598" s="124"/>
      <c r="V598" s="124"/>
      <c r="AB598" s="124"/>
    </row>
    <row r="599" spans="4:28" ht="15.75" customHeight="1">
      <c r="D599" s="123"/>
      <c r="J599" s="124"/>
      <c r="P599" s="124"/>
      <c r="V599" s="124"/>
      <c r="AB599" s="124"/>
    </row>
    <row r="600" spans="4:28" ht="15.75" customHeight="1">
      <c r="D600" s="123"/>
      <c r="J600" s="124"/>
      <c r="P600" s="124"/>
      <c r="V600" s="124"/>
      <c r="AB600" s="124"/>
    </row>
    <row r="601" spans="4:28" ht="15.75" customHeight="1">
      <c r="D601" s="123"/>
      <c r="J601" s="124"/>
      <c r="P601" s="124"/>
      <c r="V601" s="124"/>
      <c r="AB601" s="124"/>
    </row>
    <row r="602" spans="4:28" ht="15.75" customHeight="1">
      <c r="D602" s="123"/>
      <c r="J602" s="124"/>
      <c r="P602" s="124"/>
      <c r="V602" s="124"/>
      <c r="AB602" s="124"/>
    </row>
    <row r="603" spans="4:28" ht="15.75" customHeight="1">
      <c r="D603" s="123"/>
      <c r="J603" s="124"/>
      <c r="P603" s="124"/>
      <c r="V603" s="124"/>
      <c r="AB603" s="124"/>
    </row>
    <row r="604" spans="4:28" ht="15.75" customHeight="1">
      <c r="D604" s="123"/>
      <c r="J604" s="124"/>
      <c r="P604" s="124"/>
      <c r="V604" s="124"/>
      <c r="AB604" s="124"/>
    </row>
    <row r="605" spans="4:28" ht="15.75" customHeight="1">
      <c r="D605" s="123"/>
      <c r="J605" s="124"/>
      <c r="P605" s="124"/>
      <c r="V605" s="124"/>
      <c r="AB605" s="124"/>
    </row>
    <row r="606" spans="4:28" ht="15.75" customHeight="1">
      <c r="D606" s="123"/>
      <c r="J606" s="124"/>
      <c r="P606" s="124"/>
      <c r="V606" s="124"/>
      <c r="AB606" s="124"/>
    </row>
    <row r="607" spans="4:28" ht="15.75" customHeight="1">
      <c r="D607" s="123"/>
      <c r="J607" s="124"/>
      <c r="P607" s="124"/>
      <c r="V607" s="124"/>
      <c r="AB607" s="124"/>
    </row>
    <row r="608" spans="4:28" ht="15.75" customHeight="1">
      <c r="D608" s="123"/>
      <c r="J608" s="124"/>
      <c r="P608" s="124"/>
      <c r="V608" s="124"/>
      <c r="AB608" s="124"/>
    </row>
    <row r="609" spans="4:28" ht="15.75" customHeight="1">
      <c r="D609" s="123"/>
      <c r="J609" s="124"/>
      <c r="P609" s="124"/>
      <c r="V609" s="124"/>
      <c r="AB609" s="124"/>
    </row>
    <row r="610" spans="4:28" ht="15.75" customHeight="1">
      <c r="D610" s="123"/>
      <c r="J610" s="124"/>
      <c r="P610" s="124"/>
      <c r="V610" s="124"/>
      <c r="AB610" s="124"/>
    </row>
    <row r="611" spans="4:28" ht="15.75" customHeight="1">
      <c r="D611" s="123"/>
      <c r="J611" s="124"/>
      <c r="P611" s="124"/>
      <c r="V611" s="124"/>
      <c r="AB611" s="124"/>
    </row>
    <row r="612" spans="4:28" ht="15.75" customHeight="1">
      <c r="D612" s="123"/>
      <c r="J612" s="124"/>
      <c r="P612" s="124"/>
      <c r="V612" s="124"/>
      <c r="AB612" s="124"/>
    </row>
    <row r="613" spans="4:28" ht="15.75" customHeight="1">
      <c r="D613" s="123"/>
      <c r="J613" s="124"/>
      <c r="P613" s="124"/>
      <c r="V613" s="124"/>
      <c r="AB613" s="124"/>
    </row>
    <row r="614" spans="4:28" ht="15.75" customHeight="1">
      <c r="D614" s="123"/>
      <c r="J614" s="124"/>
      <c r="P614" s="124"/>
      <c r="V614" s="124"/>
      <c r="AB614" s="124"/>
    </row>
    <row r="615" spans="4:28" ht="15.75" customHeight="1">
      <c r="D615" s="123"/>
      <c r="J615" s="124"/>
      <c r="P615" s="124"/>
      <c r="V615" s="124"/>
      <c r="AB615" s="124"/>
    </row>
    <row r="616" spans="4:28" ht="15.75" customHeight="1">
      <c r="D616" s="123"/>
      <c r="J616" s="124"/>
      <c r="P616" s="124"/>
      <c r="V616" s="124"/>
      <c r="AB616" s="124"/>
    </row>
    <row r="617" spans="4:28" ht="15.75" customHeight="1">
      <c r="D617" s="123"/>
      <c r="J617" s="124"/>
      <c r="P617" s="124"/>
      <c r="V617" s="124"/>
      <c r="AB617" s="124"/>
    </row>
    <row r="618" spans="4:28" ht="15.75" customHeight="1">
      <c r="D618" s="123"/>
      <c r="J618" s="124"/>
      <c r="P618" s="124"/>
      <c r="V618" s="124"/>
      <c r="AB618" s="124"/>
    </row>
    <row r="619" spans="4:28" ht="15.75" customHeight="1">
      <c r="D619" s="123"/>
      <c r="J619" s="124"/>
      <c r="P619" s="124"/>
      <c r="V619" s="124"/>
      <c r="AB619" s="124"/>
    </row>
    <row r="620" spans="4:28" ht="15.75" customHeight="1">
      <c r="D620" s="123"/>
      <c r="J620" s="124"/>
      <c r="P620" s="124"/>
      <c r="V620" s="124"/>
      <c r="AB620" s="124"/>
    </row>
    <row r="621" spans="4:28" ht="15.75" customHeight="1">
      <c r="D621" s="123"/>
      <c r="J621" s="124"/>
      <c r="P621" s="124"/>
      <c r="V621" s="124"/>
      <c r="AB621" s="124"/>
    </row>
    <row r="622" spans="4:28" ht="15.75" customHeight="1">
      <c r="D622" s="123"/>
      <c r="J622" s="124"/>
      <c r="P622" s="124"/>
      <c r="V622" s="124"/>
      <c r="AB622" s="124"/>
    </row>
    <row r="623" spans="4:28" ht="15.75" customHeight="1">
      <c r="D623" s="123"/>
      <c r="J623" s="124"/>
      <c r="P623" s="124"/>
      <c r="V623" s="124"/>
      <c r="AB623" s="124"/>
    </row>
    <row r="624" spans="4:28" ht="15.75" customHeight="1">
      <c r="D624" s="123"/>
      <c r="J624" s="124"/>
      <c r="P624" s="124"/>
      <c r="V624" s="124"/>
      <c r="AB624" s="124"/>
    </row>
    <row r="625" spans="4:28" ht="15.75" customHeight="1">
      <c r="D625" s="123"/>
      <c r="J625" s="124"/>
      <c r="P625" s="124"/>
      <c r="V625" s="124"/>
      <c r="AB625" s="124"/>
    </row>
    <row r="626" spans="4:28" ht="15.75" customHeight="1">
      <c r="D626" s="123"/>
      <c r="J626" s="124"/>
      <c r="P626" s="124"/>
      <c r="V626" s="124"/>
      <c r="AB626" s="124"/>
    </row>
    <row r="627" spans="4:28" ht="15.75" customHeight="1">
      <c r="D627" s="123"/>
      <c r="J627" s="124"/>
      <c r="P627" s="124"/>
      <c r="V627" s="124"/>
      <c r="AB627" s="124"/>
    </row>
    <row r="628" spans="4:28" ht="15.75" customHeight="1">
      <c r="D628" s="123"/>
      <c r="J628" s="124"/>
      <c r="P628" s="124"/>
      <c r="V628" s="124"/>
      <c r="AB628" s="124"/>
    </row>
    <row r="629" spans="4:28" ht="15.75" customHeight="1">
      <c r="D629" s="123"/>
      <c r="J629" s="124"/>
      <c r="P629" s="124"/>
      <c r="V629" s="124"/>
      <c r="AB629" s="124"/>
    </row>
    <row r="630" spans="4:28" ht="15.75" customHeight="1">
      <c r="D630" s="123"/>
      <c r="J630" s="124"/>
      <c r="P630" s="124"/>
      <c r="V630" s="124"/>
      <c r="AB630" s="124"/>
    </row>
    <row r="631" spans="4:28" ht="15.75" customHeight="1">
      <c r="D631" s="123"/>
      <c r="J631" s="124"/>
      <c r="P631" s="124"/>
      <c r="V631" s="124"/>
      <c r="AB631" s="124"/>
    </row>
    <row r="632" spans="4:28" ht="15.75" customHeight="1">
      <c r="D632" s="123"/>
      <c r="J632" s="124"/>
      <c r="P632" s="124"/>
      <c r="V632" s="124"/>
      <c r="AB632" s="124"/>
    </row>
    <row r="633" spans="4:28" ht="15.75" customHeight="1">
      <c r="D633" s="123"/>
      <c r="J633" s="124"/>
      <c r="P633" s="124"/>
      <c r="V633" s="124"/>
      <c r="AB633" s="124"/>
    </row>
    <row r="634" spans="4:28" ht="15.75" customHeight="1">
      <c r="D634" s="123"/>
      <c r="J634" s="124"/>
      <c r="P634" s="124"/>
      <c r="V634" s="124"/>
      <c r="AB634" s="124"/>
    </row>
    <row r="635" spans="4:28" ht="15.75" customHeight="1">
      <c r="D635" s="123"/>
      <c r="J635" s="124"/>
      <c r="P635" s="124"/>
      <c r="V635" s="124"/>
      <c r="AB635" s="124"/>
    </row>
    <row r="636" spans="4:28" ht="15.75" customHeight="1">
      <c r="D636" s="123"/>
      <c r="J636" s="124"/>
      <c r="P636" s="124"/>
      <c r="V636" s="124"/>
      <c r="AB636" s="124"/>
    </row>
    <row r="637" spans="4:28" ht="15.75" customHeight="1">
      <c r="D637" s="123"/>
      <c r="J637" s="124"/>
      <c r="P637" s="124"/>
      <c r="V637" s="124"/>
      <c r="AB637" s="124"/>
    </row>
    <row r="638" spans="4:28" ht="15.75" customHeight="1">
      <c r="D638" s="123"/>
      <c r="J638" s="124"/>
      <c r="P638" s="124"/>
      <c r="V638" s="124"/>
      <c r="AB638" s="124"/>
    </row>
    <row r="639" spans="4:28" ht="15.75" customHeight="1">
      <c r="D639" s="123"/>
      <c r="J639" s="124"/>
      <c r="P639" s="124"/>
      <c r="V639" s="124"/>
      <c r="AB639" s="124"/>
    </row>
    <row r="640" spans="4:28" ht="15.75" customHeight="1">
      <c r="D640" s="123"/>
      <c r="J640" s="124"/>
      <c r="P640" s="124"/>
      <c r="V640" s="124"/>
      <c r="AB640" s="124"/>
    </row>
    <row r="641" spans="4:28" ht="15.75" customHeight="1">
      <c r="D641" s="123"/>
      <c r="J641" s="124"/>
      <c r="P641" s="124"/>
      <c r="V641" s="124"/>
      <c r="AB641" s="124"/>
    </row>
    <row r="642" spans="4:28" ht="15.75" customHeight="1">
      <c r="D642" s="123"/>
      <c r="J642" s="124"/>
      <c r="P642" s="124"/>
      <c r="V642" s="124"/>
      <c r="AB642" s="124"/>
    </row>
    <row r="643" spans="4:28" ht="15.75" customHeight="1">
      <c r="D643" s="123"/>
      <c r="J643" s="124"/>
      <c r="P643" s="124"/>
      <c r="V643" s="124"/>
      <c r="AB643" s="124"/>
    </row>
    <row r="644" spans="4:28" ht="15.75" customHeight="1">
      <c r="D644" s="123"/>
      <c r="J644" s="124"/>
      <c r="P644" s="124"/>
      <c r="V644" s="124"/>
      <c r="AB644" s="124"/>
    </row>
    <row r="645" spans="4:28" ht="15.75" customHeight="1">
      <c r="D645" s="123"/>
      <c r="J645" s="124"/>
      <c r="P645" s="124"/>
      <c r="V645" s="124"/>
      <c r="AB645" s="124"/>
    </row>
    <row r="646" spans="4:28" ht="15.75" customHeight="1">
      <c r="D646" s="123"/>
      <c r="J646" s="124"/>
      <c r="P646" s="124"/>
      <c r="V646" s="124"/>
      <c r="AB646" s="124"/>
    </row>
    <row r="647" spans="4:28" ht="15.75" customHeight="1">
      <c r="D647" s="123"/>
      <c r="J647" s="124"/>
      <c r="P647" s="124"/>
      <c r="V647" s="124"/>
      <c r="AB647" s="124"/>
    </row>
    <row r="648" spans="4:28" ht="15.75" customHeight="1">
      <c r="D648" s="123"/>
      <c r="J648" s="124"/>
      <c r="P648" s="124"/>
      <c r="V648" s="124"/>
      <c r="AB648" s="124"/>
    </row>
    <row r="649" spans="4:28" ht="15.75" customHeight="1">
      <c r="D649" s="123"/>
      <c r="J649" s="124"/>
      <c r="P649" s="124"/>
      <c r="V649" s="124"/>
      <c r="AB649" s="124"/>
    </row>
    <row r="650" spans="4:28" ht="15.75" customHeight="1">
      <c r="D650" s="123"/>
      <c r="J650" s="124"/>
      <c r="P650" s="124"/>
      <c r="V650" s="124"/>
      <c r="AB650" s="124"/>
    </row>
    <row r="651" spans="4:28" ht="15.75" customHeight="1">
      <c r="D651" s="123"/>
      <c r="J651" s="124"/>
      <c r="P651" s="124"/>
      <c r="V651" s="124"/>
      <c r="AB651" s="124"/>
    </row>
    <row r="652" spans="4:28" ht="15.75" customHeight="1">
      <c r="D652" s="123"/>
      <c r="J652" s="124"/>
      <c r="P652" s="124"/>
      <c r="V652" s="124"/>
      <c r="AB652" s="124"/>
    </row>
    <row r="653" spans="4:28" ht="15.75" customHeight="1">
      <c r="D653" s="123"/>
      <c r="J653" s="124"/>
      <c r="P653" s="124"/>
      <c r="V653" s="124"/>
      <c r="AB653" s="124"/>
    </row>
    <row r="654" spans="4:28" ht="15.75" customHeight="1">
      <c r="D654" s="123"/>
      <c r="J654" s="124"/>
      <c r="P654" s="124"/>
      <c r="V654" s="124"/>
      <c r="AB654" s="124"/>
    </row>
    <row r="655" spans="4:28" ht="15.75" customHeight="1">
      <c r="D655" s="123"/>
      <c r="J655" s="124"/>
      <c r="P655" s="124"/>
      <c r="V655" s="124"/>
      <c r="AB655" s="124"/>
    </row>
    <row r="656" spans="4:28" ht="15.75" customHeight="1">
      <c r="D656" s="123"/>
      <c r="J656" s="124"/>
      <c r="P656" s="124"/>
      <c r="V656" s="124"/>
      <c r="AB656" s="124"/>
    </row>
    <row r="657" spans="4:28" ht="15.75" customHeight="1">
      <c r="D657" s="123"/>
      <c r="J657" s="124"/>
      <c r="P657" s="124"/>
      <c r="V657" s="124"/>
      <c r="AB657" s="124"/>
    </row>
    <row r="658" spans="4:28" ht="15.75" customHeight="1">
      <c r="D658" s="123"/>
      <c r="J658" s="124"/>
      <c r="P658" s="124"/>
      <c r="V658" s="124"/>
      <c r="AB658" s="124"/>
    </row>
    <row r="659" spans="4:28" ht="15.75" customHeight="1">
      <c r="D659" s="123"/>
      <c r="J659" s="124"/>
      <c r="P659" s="124"/>
      <c r="V659" s="124"/>
      <c r="AB659" s="124"/>
    </row>
    <row r="660" spans="4:28" ht="15.75" customHeight="1">
      <c r="D660" s="123"/>
      <c r="J660" s="124"/>
      <c r="P660" s="124"/>
      <c r="V660" s="124"/>
      <c r="AB660" s="124"/>
    </row>
    <row r="661" spans="4:28" ht="15.75" customHeight="1">
      <c r="D661" s="123"/>
      <c r="J661" s="124"/>
      <c r="P661" s="124"/>
      <c r="V661" s="124"/>
      <c r="AB661" s="124"/>
    </row>
    <row r="662" spans="4:28" ht="15.75" customHeight="1">
      <c r="D662" s="123"/>
      <c r="J662" s="124"/>
      <c r="P662" s="124"/>
      <c r="V662" s="124"/>
      <c r="AB662" s="124"/>
    </row>
    <row r="663" spans="4:28" ht="15.75" customHeight="1">
      <c r="D663" s="123"/>
      <c r="J663" s="124"/>
      <c r="P663" s="124"/>
      <c r="V663" s="124"/>
      <c r="AB663" s="124"/>
    </row>
    <row r="664" spans="4:28" ht="15.75" customHeight="1">
      <c r="D664" s="123"/>
      <c r="J664" s="124"/>
      <c r="P664" s="124"/>
      <c r="V664" s="124"/>
      <c r="AB664" s="124"/>
    </row>
    <row r="665" spans="4:28" ht="15.75" customHeight="1">
      <c r="D665" s="123"/>
      <c r="J665" s="124"/>
      <c r="P665" s="124"/>
      <c r="V665" s="124"/>
      <c r="AB665" s="124"/>
    </row>
    <row r="666" spans="4:28" ht="15.75" customHeight="1">
      <c r="D666" s="123"/>
      <c r="J666" s="124"/>
      <c r="P666" s="124"/>
      <c r="V666" s="124"/>
      <c r="AB666" s="124"/>
    </row>
    <row r="667" spans="4:28" ht="15.75" customHeight="1">
      <c r="D667" s="123"/>
      <c r="J667" s="124"/>
      <c r="P667" s="124"/>
      <c r="V667" s="124"/>
      <c r="AB667" s="124"/>
    </row>
    <row r="668" spans="4:28" ht="15.75" customHeight="1">
      <c r="D668" s="123"/>
      <c r="J668" s="124"/>
      <c r="P668" s="124"/>
      <c r="V668" s="124"/>
      <c r="AB668" s="124"/>
    </row>
    <row r="669" spans="4:28" ht="15.75" customHeight="1">
      <c r="D669" s="123"/>
      <c r="J669" s="124"/>
      <c r="P669" s="124"/>
      <c r="V669" s="124"/>
      <c r="AB669" s="124"/>
    </row>
    <row r="670" spans="4:28" ht="15.75" customHeight="1">
      <c r="D670" s="123"/>
      <c r="J670" s="124"/>
      <c r="P670" s="124"/>
      <c r="V670" s="124"/>
      <c r="AB670" s="124"/>
    </row>
    <row r="671" spans="4:28" ht="15.75" customHeight="1">
      <c r="D671" s="123"/>
      <c r="J671" s="124"/>
      <c r="P671" s="124"/>
      <c r="V671" s="124"/>
      <c r="AB671" s="124"/>
    </row>
    <row r="672" spans="4:28" ht="15.75" customHeight="1">
      <c r="D672" s="123"/>
      <c r="J672" s="124"/>
      <c r="P672" s="124"/>
      <c r="V672" s="124"/>
      <c r="AB672" s="124"/>
    </row>
    <row r="673" spans="4:28" ht="15.75" customHeight="1">
      <c r="D673" s="123"/>
      <c r="J673" s="124"/>
      <c r="P673" s="124"/>
      <c r="V673" s="124"/>
      <c r="AB673" s="124"/>
    </row>
    <row r="674" spans="4:28" ht="15.75" customHeight="1">
      <c r="D674" s="123"/>
      <c r="J674" s="124"/>
      <c r="P674" s="124"/>
      <c r="V674" s="124"/>
      <c r="AB674" s="124"/>
    </row>
    <row r="675" spans="4:28" ht="15.75" customHeight="1">
      <c r="D675" s="123"/>
      <c r="J675" s="124"/>
      <c r="P675" s="124"/>
      <c r="V675" s="124"/>
      <c r="AB675" s="124"/>
    </row>
    <row r="676" spans="4:28" ht="15.75" customHeight="1">
      <c r="D676" s="123"/>
      <c r="J676" s="124"/>
      <c r="P676" s="124"/>
      <c r="V676" s="124"/>
      <c r="AB676" s="124"/>
    </row>
    <row r="677" spans="4:28" ht="15.75" customHeight="1">
      <c r="D677" s="123"/>
      <c r="J677" s="124"/>
      <c r="P677" s="124"/>
      <c r="V677" s="124"/>
      <c r="AB677" s="124"/>
    </row>
    <row r="678" spans="4:28" ht="15.75" customHeight="1">
      <c r="D678" s="123"/>
      <c r="J678" s="124"/>
      <c r="P678" s="124"/>
      <c r="V678" s="124"/>
      <c r="AB678" s="124"/>
    </row>
    <row r="679" spans="4:28" ht="15.75" customHeight="1">
      <c r="D679" s="123"/>
      <c r="J679" s="124"/>
      <c r="P679" s="124"/>
      <c r="V679" s="124"/>
      <c r="AB679" s="124"/>
    </row>
    <row r="680" spans="4:28" ht="15.75" customHeight="1">
      <c r="D680" s="123"/>
      <c r="J680" s="124"/>
      <c r="P680" s="124"/>
      <c r="V680" s="124"/>
      <c r="AB680" s="124"/>
    </row>
    <row r="681" spans="4:28" ht="15.75" customHeight="1">
      <c r="D681" s="123"/>
      <c r="J681" s="124"/>
      <c r="P681" s="124"/>
      <c r="V681" s="124"/>
      <c r="AB681" s="124"/>
    </row>
    <row r="682" spans="4:28" ht="15.75" customHeight="1">
      <c r="D682" s="123"/>
      <c r="J682" s="124"/>
      <c r="P682" s="124"/>
      <c r="V682" s="124"/>
      <c r="AB682" s="124"/>
    </row>
    <row r="683" spans="4:28" ht="15.75" customHeight="1">
      <c r="D683" s="123"/>
      <c r="J683" s="124"/>
      <c r="P683" s="124"/>
      <c r="V683" s="124"/>
      <c r="AB683" s="124"/>
    </row>
    <row r="684" spans="4:28" ht="15.75" customHeight="1">
      <c r="D684" s="123"/>
      <c r="J684" s="124"/>
      <c r="P684" s="124"/>
      <c r="V684" s="124"/>
      <c r="AB684" s="124"/>
    </row>
    <row r="685" spans="4:28" ht="15.75" customHeight="1">
      <c r="D685" s="123"/>
      <c r="J685" s="124"/>
      <c r="P685" s="124"/>
      <c r="V685" s="124"/>
      <c r="AB685" s="124"/>
    </row>
    <row r="686" spans="4:28" ht="15.75" customHeight="1">
      <c r="D686" s="123"/>
      <c r="J686" s="124"/>
      <c r="P686" s="124"/>
      <c r="V686" s="124"/>
      <c r="AB686" s="124"/>
    </row>
    <row r="687" spans="4:28" ht="15.75" customHeight="1">
      <c r="D687" s="123"/>
      <c r="J687" s="124"/>
      <c r="P687" s="124"/>
      <c r="V687" s="124"/>
      <c r="AB687" s="124"/>
    </row>
    <row r="688" spans="4:28" ht="15.75" customHeight="1">
      <c r="D688" s="123"/>
      <c r="J688" s="124"/>
      <c r="P688" s="124"/>
      <c r="V688" s="124"/>
      <c r="AB688" s="124"/>
    </row>
    <row r="689" spans="4:28" ht="15.75" customHeight="1">
      <c r="D689" s="123"/>
      <c r="J689" s="124"/>
      <c r="P689" s="124"/>
      <c r="V689" s="124"/>
      <c r="AB689" s="124"/>
    </row>
    <row r="690" spans="4:28" ht="15.75" customHeight="1">
      <c r="D690" s="123"/>
      <c r="J690" s="124"/>
      <c r="P690" s="124"/>
      <c r="V690" s="124"/>
      <c r="AB690" s="124"/>
    </row>
    <row r="691" spans="4:28" ht="15.75" customHeight="1">
      <c r="D691" s="123"/>
      <c r="J691" s="124"/>
      <c r="P691" s="124"/>
      <c r="V691" s="124"/>
      <c r="AB691" s="124"/>
    </row>
    <row r="692" spans="4:28" ht="15.75" customHeight="1">
      <c r="D692" s="123"/>
      <c r="J692" s="124"/>
      <c r="P692" s="124"/>
      <c r="V692" s="124"/>
      <c r="AB692" s="124"/>
    </row>
    <row r="693" spans="4:28" ht="15.75" customHeight="1">
      <c r="D693" s="123"/>
      <c r="J693" s="124"/>
      <c r="P693" s="124"/>
      <c r="V693" s="124"/>
      <c r="AB693" s="124"/>
    </row>
    <row r="694" spans="4:28" ht="15.75" customHeight="1">
      <c r="D694" s="123"/>
      <c r="J694" s="124"/>
      <c r="P694" s="124"/>
      <c r="V694" s="124"/>
      <c r="AB694" s="124"/>
    </row>
    <row r="695" spans="4:28" ht="15.75" customHeight="1">
      <c r="D695" s="123"/>
      <c r="J695" s="124"/>
      <c r="P695" s="124"/>
      <c r="V695" s="124"/>
      <c r="AB695" s="124"/>
    </row>
    <row r="696" spans="4:28" ht="15.75" customHeight="1">
      <c r="D696" s="123"/>
      <c r="J696" s="124"/>
      <c r="P696" s="124"/>
      <c r="V696" s="124"/>
      <c r="AB696" s="124"/>
    </row>
    <row r="697" spans="4:28" ht="15.75" customHeight="1">
      <c r="D697" s="123"/>
      <c r="J697" s="124"/>
      <c r="P697" s="124"/>
      <c r="V697" s="124"/>
      <c r="AB697" s="124"/>
    </row>
    <row r="698" spans="4:28" ht="15.75" customHeight="1">
      <c r="D698" s="123"/>
      <c r="J698" s="124"/>
      <c r="P698" s="124"/>
      <c r="V698" s="124"/>
      <c r="AB698" s="124"/>
    </row>
    <row r="699" spans="4:28" ht="15.75" customHeight="1">
      <c r="D699" s="123"/>
      <c r="J699" s="124"/>
      <c r="P699" s="124"/>
      <c r="V699" s="124"/>
      <c r="AB699" s="124"/>
    </row>
    <row r="700" spans="4:28" ht="15.75" customHeight="1">
      <c r="D700" s="123"/>
      <c r="J700" s="124"/>
      <c r="P700" s="124"/>
      <c r="V700" s="124"/>
      <c r="AB700" s="124"/>
    </row>
    <row r="701" spans="4:28" ht="15.75" customHeight="1">
      <c r="D701" s="123"/>
      <c r="J701" s="124"/>
      <c r="P701" s="124"/>
      <c r="V701" s="124"/>
      <c r="AB701" s="124"/>
    </row>
    <row r="702" spans="4:28" ht="15.75" customHeight="1">
      <c r="D702" s="123"/>
      <c r="J702" s="124"/>
      <c r="P702" s="124"/>
      <c r="V702" s="124"/>
      <c r="AB702" s="124"/>
    </row>
    <row r="703" spans="4:28" ht="15.75" customHeight="1">
      <c r="D703" s="123"/>
      <c r="J703" s="124"/>
      <c r="P703" s="124"/>
      <c r="V703" s="124"/>
      <c r="AB703" s="124"/>
    </row>
    <row r="704" spans="4:28" ht="15.75" customHeight="1">
      <c r="D704" s="123"/>
      <c r="J704" s="124"/>
      <c r="P704" s="124"/>
      <c r="V704" s="124"/>
      <c r="AB704" s="124"/>
    </row>
    <row r="705" spans="4:28" ht="15.75" customHeight="1">
      <c r="D705" s="123"/>
      <c r="J705" s="124"/>
      <c r="P705" s="124"/>
      <c r="V705" s="124"/>
      <c r="AB705" s="124"/>
    </row>
    <row r="706" spans="4:28" ht="15.75" customHeight="1">
      <c r="D706" s="123"/>
      <c r="J706" s="124"/>
      <c r="P706" s="124"/>
      <c r="V706" s="124"/>
      <c r="AB706" s="124"/>
    </row>
    <row r="707" spans="4:28" ht="15.75" customHeight="1">
      <c r="D707" s="123"/>
      <c r="J707" s="124"/>
      <c r="P707" s="124"/>
      <c r="V707" s="124"/>
      <c r="AB707" s="124"/>
    </row>
    <row r="708" spans="4:28" ht="15.75" customHeight="1">
      <c r="D708" s="123"/>
      <c r="J708" s="124"/>
      <c r="P708" s="124"/>
      <c r="V708" s="124"/>
      <c r="AB708" s="124"/>
    </row>
    <row r="709" spans="4:28" ht="15.75" customHeight="1">
      <c r="D709" s="123"/>
      <c r="J709" s="124"/>
      <c r="P709" s="124"/>
      <c r="V709" s="124"/>
      <c r="AB709" s="124"/>
    </row>
    <row r="710" spans="4:28" ht="15.75" customHeight="1">
      <c r="D710" s="123"/>
      <c r="J710" s="124"/>
      <c r="P710" s="124"/>
      <c r="V710" s="124"/>
      <c r="AB710" s="124"/>
    </row>
    <row r="711" spans="4:28" ht="15.75" customHeight="1">
      <c r="D711" s="123"/>
      <c r="J711" s="124"/>
      <c r="P711" s="124"/>
      <c r="V711" s="124"/>
      <c r="AB711" s="124"/>
    </row>
    <row r="712" spans="4:28" ht="15.75" customHeight="1">
      <c r="D712" s="123"/>
      <c r="J712" s="124"/>
      <c r="P712" s="124"/>
      <c r="V712" s="124"/>
      <c r="AB712" s="124"/>
    </row>
    <row r="713" spans="4:28" ht="15.75" customHeight="1">
      <c r="D713" s="123"/>
      <c r="J713" s="124"/>
      <c r="P713" s="124"/>
      <c r="V713" s="124"/>
      <c r="AB713" s="124"/>
    </row>
    <row r="714" spans="4:28" ht="15.75" customHeight="1">
      <c r="D714" s="123"/>
      <c r="J714" s="124"/>
      <c r="P714" s="124"/>
      <c r="V714" s="124"/>
      <c r="AB714" s="124"/>
    </row>
    <row r="715" spans="4:28" ht="15.75" customHeight="1">
      <c r="D715" s="123"/>
      <c r="J715" s="124"/>
      <c r="P715" s="124"/>
      <c r="V715" s="124"/>
      <c r="AB715" s="124"/>
    </row>
    <row r="716" spans="4:28" ht="15.75" customHeight="1">
      <c r="D716" s="123"/>
      <c r="J716" s="124"/>
      <c r="P716" s="124"/>
      <c r="V716" s="124"/>
      <c r="AB716" s="124"/>
    </row>
    <row r="717" spans="4:28" ht="15.75" customHeight="1">
      <c r="D717" s="123"/>
      <c r="J717" s="124"/>
      <c r="P717" s="124"/>
      <c r="V717" s="124"/>
      <c r="AB717" s="124"/>
    </row>
    <row r="718" spans="4:28" ht="15.75" customHeight="1">
      <c r="D718" s="123"/>
      <c r="J718" s="124"/>
      <c r="P718" s="124"/>
      <c r="V718" s="124"/>
      <c r="AB718" s="124"/>
    </row>
    <row r="719" spans="4:28" ht="15.75" customHeight="1">
      <c r="D719" s="123"/>
      <c r="J719" s="124"/>
      <c r="P719" s="124"/>
      <c r="V719" s="124"/>
      <c r="AB719" s="124"/>
    </row>
    <row r="720" spans="4:28" ht="15.75" customHeight="1">
      <c r="D720" s="123"/>
      <c r="J720" s="124"/>
      <c r="P720" s="124"/>
      <c r="V720" s="124"/>
      <c r="AB720" s="124"/>
    </row>
    <row r="721" spans="4:28" ht="15.75" customHeight="1">
      <c r="D721" s="123"/>
      <c r="J721" s="124"/>
      <c r="P721" s="124"/>
      <c r="V721" s="124"/>
      <c r="AB721" s="124"/>
    </row>
    <row r="722" spans="4:28" ht="15.75" customHeight="1">
      <c r="D722" s="123"/>
      <c r="J722" s="124"/>
      <c r="P722" s="124"/>
      <c r="V722" s="124"/>
      <c r="AB722" s="124"/>
    </row>
    <row r="723" spans="4:28" ht="15.75" customHeight="1">
      <c r="D723" s="123"/>
      <c r="J723" s="124"/>
      <c r="P723" s="124"/>
      <c r="V723" s="124"/>
      <c r="AB723" s="124"/>
    </row>
    <row r="724" spans="4:28" ht="15.75" customHeight="1">
      <c r="D724" s="123"/>
      <c r="J724" s="124"/>
      <c r="P724" s="124"/>
      <c r="V724" s="124"/>
      <c r="AB724" s="124"/>
    </row>
    <row r="725" spans="4:28" ht="15.75" customHeight="1">
      <c r="D725" s="123"/>
      <c r="J725" s="124"/>
      <c r="P725" s="124"/>
      <c r="V725" s="124"/>
      <c r="AB725" s="124"/>
    </row>
    <row r="726" spans="4:28" ht="15.75" customHeight="1">
      <c r="D726" s="123"/>
      <c r="J726" s="124"/>
      <c r="P726" s="124"/>
      <c r="V726" s="124"/>
      <c r="AB726" s="124"/>
    </row>
    <row r="727" spans="4:28" ht="15.75" customHeight="1">
      <c r="D727" s="123"/>
      <c r="J727" s="124"/>
      <c r="P727" s="124"/>
      <c r="V727" s="124"/>
      <c r="AB727" s="124"/>
    </row>
    <row r="728" spans="4:28" ht="15.75" customHeight="1">
      <c r="D728" s="123"/>
      <c r="J728" s="124"/>
      <c r="P728" s="124"/>
      <c r="V728" s="124"/>
      <c r="AB728" s="124"/>
    </row>
    <row r="729" spans="4:28" ht="15.75" customHeight="1">
      <c r="D729" s="123"/>
      <c r="J729" s="124"/>
      <c r="P729" s="124"/>
      <c r="V729" s="124"/>
      <c r="AB729" s="124"/>
    </row>
    <row r="730" spans="4:28" ht="15.75" customHeight="1">
      <c r="D730" s="123"/>
      <c r="J730" s="124"/>
      <c r="P730" s="124"/>
      <c r="V730" s="124"/>
      <c r="AB730" s="124"/>
    </row>
    <row r="731" spans="4:28" ht="15.75" customHeight="1">
      <c r="D731" s="123"/>
      <c r="J731" s="124"/>
      <c r="P731" s="124"/>
      <c r="V731" s="124"/>
      <c r="AB731" s="124"/>
    </row>
    <row r="732" spans="4:28" ht="15.75" customHeight="1">
      <c r="D732" s="123"/>
      <c r="J732" s="124"/>
      <c r="P732" s="124"/>
      <c r="V732" s="124"/>
      <c r="AB732" s="124"/>
    </row>
    <row r="733" spans="4:28" ht="15.75" customHeight="1">
      <c r="D733" s="123"/>
      <c r="J733" s="124"/>
      <c r="P733" s="124"/>
      <c r="V733" s="124"/>
      <c r="AB733" s="124"/>
    </row>
    <row r="734" spans="4:28" ht="15.75" customHeight="1">
      <c r="D734" s="123"/>
      <c r="J734" s="124"/>
      <c r="P734" s="124"/>
      <c r="V734" s="124"/>
      <c r="AB734" s="124"/>
    </row>
    <row r="735" spans="4:28" ht="15.75" customHeight="1">
      <c r="D735" s="123"/>
      <c r="J735" s="124"/>
      <c r="P735" s="124"/>
      <c r="V735" s="124"/>
      <c r="AB735" s="124"/>
    </row>
    <row r="736" spans="4:28" ht="15.75" customHeight="1">
      <c r="D736" s="123"/>
      <c r="J736" s="124"/>
      <c r="P736" s="124"/>
      <c r="V736" s="124"/>
      <c r="AB736" s="124"/>
    </row>
    <row r="737" spans="4:28" ht="15.75" customHeight="1">
      <c r="D737" s="123"/>
      <c r="J737" s="124"/>
      <c r="P737" s="124"/>
      <c r="V737" s="124"/>
      <c r="AB737" s="124"/>
    </row>
    <row r="738" spans="4:28" ht="15.75" customHeight="1">
      <c r="D738" s="123"/>
      <c r="J738" s="124"/>
      <c r="P738" s="124"/>
      <c r="V738" s="124"/>
      <c r="AB738" s="124"/>
    </row>
    <row r="739" spans="4:28" ht="15.75" customHeight="1">
      <c r="D739" s="123"/>
      <c r="J739" s="124"/>
      <c r="P739" s="124"/>
      <c r="V739" s="124"/>
      <c r="AB739" s="124"/>
    </row>
    <row r="740" spans="4:28" ht="15.75" customHeight="1">
      <c r="D740" s="123"/>
      <c r="J740" s="124"/>
      <c r="P740" s="124"/>
      <c r="V740" s="124"/>
      <c r="AB740" s="124"/>
    </row>
    <row r="741" spans="4:28" ht="15.75" customHeight="1">
      <c r="D741" s="123"/>
      <c r="J741" s="124"/>
      <c r="P741" s="124"/>
      <c r="V741" s="124"/>
      <c r="AB741" s="124"/>
    </row>
    <row r="742" spans="4:28" ht="15.75" customHeight="1">
      <c r="D742" s="123"/>
      <c r="J742" s="124"/>
      <c r="P742" s="124"/>
      <c r="V742" s="124"/>
      <c r="AB742" s="124"/>
    </row>
    <row r="743" spans="4:28" ht="15.75" customHeight="1">
      <c r="D743" s="123"/>
      <c r="J743" s="124"/>
      <c r="P743" s="124"/>
      <c r="V743" s="124"/>
      <c r="AB743" s="124"/>
    </row>
    <row r="744" spans="4:28" ht="15.75" customHeight="1">
      <c r="D744" s="123"/>
      <c r="J744" s="124"/>
      <c r="P744" s="124"/>
      <c r="V744" s="124"/>
      <c r="AB744" s="124"/>
    </row>
    <row r="745" spans="4:28" ht="15.75" customHeight="1">
      <c r="D745" s="123"/>
      <c r="J745" s="124"/>
      <c r="P745" s="124"/>
      <c r="V745" s="124"/>
      <c r="AB745" s="124"/>
    </row>
    <row r="746" spans="4:28" ht="15.75" customHeight="1">
      <c r="D746" s="123"/>
      <c r="J746" s="124"/>
      <c r="P746" s="124"/>
      <c r="V746" s="124"/>
      <c r="AB746" s="124"/>
    </row>
    <row r="747" spans="4:28" ht="15.75" customHeight="1">
      <c r="D747" s="123"/>
      <c r="J747" s="124"/>
      <c r="P747" s="124"/>
      <c r="V747" s="124"/>
      <c r="AB747" s="124"/>
    </row>
    <row r="748" spans="4:28" ht="15.75" customHeight="1">
      <c r="D748" s="123"/>
      <c r="J748" s="124"/>
      <c r="P748" s="124"/>
      <c r="V748" s="124"/>
      <c r="AB748" s="124"/>
    </row>
    <row r="749" spans="4:28" ht="15.75" customHeight="1">
      <c r="D749" s="123"/>
      <c r="J749" s="124"/>
      <c r="P749" s="124"/>
      <c r="V749" s="124"/>
      <c r="AB749" s="124"/>
    </row>
    <row r="750" spans="4:28" ht="15.75" customHeight="1">
      <c r="D750" s="123"/>
      <c r="J750" s="124"/>
      <c r="P750" s="124"/>
      <c r="V750" s="124"/>
      <c r="AB750" s="124"/>
    </row>
    <row r="751" spans="4:28" ht="15.75" customHeight="1">
      <c r="D751" s="123"/>
      <c r="J751" s="124"/>
      <c r="P751" s="124"/>
      <c r="V751" s="124"/>
      <c r="AB751" s="124"/>
    </row>
    <row r="752" spans="4:28" ht="15.75" customHeight="1">
      <c r="D752" s="123"/>
      <c r="J752" s="124"/>
      <c r="P752" s="124"/>
      <c r="V752" s="124"/>
      <c r="AB752" s="124"/>
    </row>
    <row r="753" spans="4:28" ht="15.75" customHeight="1">
      <c r="D753" s="123"/>
      <c r="J753" s="124"/>
      <c r="P753" s="124"/>
      <c r="V753" s="124"/>
      <c r="AB753" s="124"/>
    </row>
    <row r="754" spans="4:28" ht="15.75" customHeight="1">
      <c r="D754" s="123"/>
      <c r="J754" s="124"/>
      <c r="P754" s="124"/>
      <c r="V754" s="124"/>
      <c r="AB754" s="124"/>
    </row>
    <row r="755" spans="4:28" ht="15.75" customHeight="1">
      <c r="D755" s="123"/>
      <c r="J755" s="124"/>
      <c r="P755" s="124"/>
      <c r="V755" s="124"/>
      <c r="AB755" s="124"/>
    </row>
    <row r="756" spans="4:28" ht="15.75" customHeight="1">
      <c r="D756" s="123"/>
      <c r="J756" s="124"/>
      <c r="P756" s="124"/>
      <c r="V756" s="124"/>
      <c r="AB756" s="124"/>
    </row>
    <row r="757" spans="4:28" ht="15.75" customHeight="1">
      <c r="D757" s="123"/>
      <c r="J757" s="124"/>
      <c r="P757" s="124"/>
      <c r="V757" s="124"/>
      <c r="AB757" s="124"/>
    </row>
    <row r="758" spans="4:28" ht="15.75" customHeight="1">
      <c r="D758" s="123"/>
      <c r="J758" s="124"/>
      <c r="P758" s="124"/>
      <c r="V758" s="124"/>
      <c r="AB758" s="124"/>
    </row>
    <row r="759" spans="4:28" ht="15.75" customHeight="1">
      <c r="D759" s="123"/>
      <c r="J759" s="124"/>
      <c r="P759" s="124"/>
      <c r="V759" s="124"/>
      <c r="AB759" s="124"/>
    </row>
    <row r="760" spans="4:28" ht="15.75" customHeight="1">
      <c r="D760" s="123"/>
      <c r="J760" s="124"/>
      <c r="P760" s="124"/>
      <c r="V760" s="124"/>
      <c r="AB760" s="124"/>
    </row>
    <row r="761" spans="4:28" ht="15.75" customHeight="1">
      <c r="D761" s="123"/>
      <c r="J761" s="124"/>
      <c r="P761" s="124"/>
      <c r="V761" s="124"/>
      <c r="AB761" s="124"/>
    </row>
    <row r="762" spans="4:28" ht="15.75" customHeight="1">
      <c r="D762" s="123"/>
      <c r="J762" s="124"/>
      <c r="P762" s="124"/>
      <c r="V762" s="124"/>
      <c r="AB762" s="124"/>
    </row>
    <row r="763" spans="4:28" ht="15.75" customHeight="1">
      <c r="D763" s="123"/>
      <c r="J763" s="124"/>
      <c r="P763" s="124"/>
      <c r="V763" s="124"/>
      <c r="AB763" s="124"/>
    </row>
    <row r="764" spans="4:28" ht="15.75" customHeight="1">
      <c r="D764" s="123"/>
      <c r="J764" s="124"/>
      <c r="P764" s="124"/>
      <c r="V764" s="124"/>
      <c r="AB764" s="124"/>
    </row>
    <row r="765" spans="4:28" ht="15.75" customHeight="1">
      <c r="D765" s="123"/>
      <c r="J765" s="124"/>
      <c r="P765" s="124"/>
      <c r="V765" s="124"/>
      <c r="AB765" s="124"/>
    </row>
    <row r="766" spans="4:28" ht="15.75" customHeight="1">
      <c r="D766" s="123"/>
      <c r="J766" s="124"/>
      <c r="P766" s="124"/>
      <c r="V766" s="124"/>
      <c r="AB766" s="124"/>
    </row>
    <row r="767" spans="4:28" ht="15.75" customHeight="1">
      <c r="D767" s="123"/>
      <c r="J767" s="124"/>
      <c r="P767" s="124"/>
      <c r="V767" s="124"/>
      <c r="AB767" s="124"/>
    </row>
    <row r="768" spans="4:28" ht="15.75" customHeight="1">
      <c r="D768" s="123"/>
      <c r="J768" s="124"/>
      <c r="P768" s="124"/>
      <c r="V768" s="124"/>
      <c r="AB768" s="124"/>
    </row>
    <row r="769" spans="4:28" ht="15.75" customHeight="1">
      <c r="D769" s="123"/>
      <c r="J769" s="124"/>
      <c r="P769" s="124"/>
      <c r="V769" s="124"/>
      <c r="AB769" s="124"/>
    </row>
    <row r="770" spans="4:28" ht="15.75" customHeight="1">
      <c r="D770" s="123"/>
      <c r="J770" s="124"/>
      <c r="P770" s="124"/>
      <c r="V770" s="124"/>
      <c r="AB770" s="124"/>
    </row>
    <row r="771" spans="4:28" ht="15.75" customHeight="1">
      <c r="D771" s="123"/>
      <c r="J771" s="124"/>
      <c r="P771" s="124"/>
      <c r="V771" s="124"/>
      <c r="AB771" s="124"/>
    </row>
    <row r="772" spans="4:28" ht="15.75" customHeight="1">
      <c r="D772" s="123"/>
      <c r="J772" s="124"/>
      <c r="P772" s="124"/>
      <c r="V772" s="124"/>
      <c r="AB772" s="124"/>
    </row>
    <row r="773" spans="4:28" ht="15.75" customHeight="1">
      <c r="D773" s="123"/>
      <c r="J773" s="124"/>
      <c r="P773" s="124"/>
      <c r="V773" s="124"/>
      <c r="AB773" s="124"/>
    </row>
    <row r="774" spans="4:28" ht="15.75" customHeight="1">
      <c r="D774" s="123"/>
      <c r="J774" s="124"/>
      <c r="P774" s="124"/>
      <c r="V774" s="124"/>
      <c r="AB774" s="124"/>
    </row>
    <row r="775" spans="4:28" ht="15.75" customHeight="1">
      <c r="D775" s="123"/>
      <c r="J775" s="124"/>
      <c r="P775" s="124"/>
      <c r="V775" s="124"/>
      <c r="AB775" s="124"/>
    </row>
    <row r="776" spans="4:28" ht="15.75" customHeight="1">
      <c r="D776" s="123"/>
      <c r="J776" s="124"/>
      <c r="P776" s="124"/>
      <c r="V776" s="124"/>
      <c r="AB776" s="124"/>
    </row>
    <row r="777" spans="4:28" ht="15.75" customHeight="1">
      <c r="D777" s="123"/>
      <c r="J777" s="124"/>
      <c r="P777" s="124"/>
      <c r="V777" s="124"/>
      <c r="AB777" s="124"/>
    </row>
    <row r="778" spans="4:28" ht="15.75" customHeight="1">
      <c r="D778" s="123"/>
      <c r="J778" s="124"/>
      <c r="P778" s="124"/>
      <c r="V778" s="124"/>
      <c r="AB778" s="124"/>
    </row>
    <row r="779" spans="4:28" ht="15.75" customHeight="1">
      <c r="D779" s="123"/>
      <c r="J779" s="124"/>
      <c r="P779" s="124"/>
      <c r="V779" s="124"/>
      <c r="AB779" s="124"/>
    </row>
    <row r="780" spans="4:28" ht="15.75" customHeight="1">
      <c r="D780" s="123"/>
      <c r="J780" s="124"/>
      <c r="P780" s="124"/>
      <c r="V780" s="124"/>
      <c r="AB780" s="124"/>
    </row>
    <row r="781" spans="4:28" ht="15.75" customHeight="1">
      <c r="D781" s="123"/>
      <c r="J781" s="124"/>
      <c r="P781" s="124"/>
      <c r="V781" s="124"/>
      <c r="AB781" s="124"/>
    </row>
    <row r="782" spans="4:28" ht="15.75" customHeight="1">
      <c r="D782" s="123"/>
      <c r="J782" s="124"/>
      <c r="P782" s="124"/>
      <c r="V782" s="124"/>
      <c r="AB782" s="124"/>
    </row>
    <row r="783" spans="4:28" ht="15.75" customHeight="1">
      <c r="D783" s="123"/>
      <c r="J783" s="124"/>
      <c r="P783" s="124"/>
      <c r="V783" s="124"/>
      <c r="AB783" s="124"/>
    </row>
    <row r="784" spans="4:28" ht="15.75" customHeight="1">
      <c r="D784" s="123"/>
      <c r="J784" s="124"/>
      <c r="P784" s="124"/>
      <c r="V784" s="124"/>
      <c r="AB784" s="124"/>
    </row>
    <row r="785" spans="4:28" ht="15.75" customHeight="1">
      <c r="D785" s="123"/>
      <c r="J785" s="124"/>
      <c r="P785" s="124"/>
      <c r="V785" s="124"/>
      <c r="AB785" s="124"/>
    </row>
    <row r="786" spans="4:28" ht="15.75" customHeight="1">
      <c r="D786" s="123"/>
      <c r="J786" s="124"/>
      <c r="P786" s="124"/>
      <c r="V786" s="124"/>
      <c r="AB786" s="124"/>
    </row>
    <row r="787" spans="4:28" ht="15.75" customHeight="1">
      <c r="D787" s="123"/>
      <c r="J787" s="124"/>
      <c r="P787" s="124"/>
      <c r="V787" s="124"/>
      <c r="AB787" s="124"/>
    </row>
    <row r="788" spans="4:28" ht="15.75" customHeight="1">
      <c r="D788" s="123"/>
      <c r="J788" s="124"/>
      <c r="P788" s="124"/>
      <c r="V788" s="124"/>
      <c r="AB788" s="124"/>
    </row>
    <row r="789" spans="4:28" ht="15.75" customHeight="1">
      <c r="D789" s="123"/>
      <c r="J789" s="124"/>
      <c r="P789" s="124"/>
      <c r="V789" s="124"/>
      <c r="AB789" s="124"/>
    </row>
    <row r="790" spans="4:28" ht="15.75" customHeight="1">
      <c r="D790" s="123"/>
      <c r="J790" s="124"/>
      <c r="P790" s="124"/>
      <c r="V790" s="124"/>
      <c r="AB790" s="124"/>
    </row>
    <row r="791" spans="4:28" ht="15.75" customHeight="1">
      <c r="D791" s="123"/>
      <c r="J791" s="124"/>
      <c r="P791" s="124"/>
      <c r="V791" s="124"/>
      <c r="AB791" s="124"/>
    </row>
    <row r="792" spans="4:28" ht="15.75" customHeight="1">
      <c r="D792" s="123"/>
      <c r="J792" s="124"/>
      <c r="P792" s="124"/>
      <c r="V792" s="124"/>
      <c r="AB792" s="124"/>
    </row>
    <row r="793" spans="4:28" ht="15.75" customHeight="1">
      <c r="D793" s="123"/>
      <c r="J793" s="124"/>
      <c r="P793" s="124"/>
      <c r="V793" s="124"/>
      <c r="AB793" s="124"/>
    </row>
    <row r="794" spans="4:28" ht="15.75" customHeight="1">
      <c r="D794" s="123"/>
      <c r="J794" s="124"/>
      <c r="P794" s="124"/>
      <c r="V794" s="124"/>
      <c r="AB794" s="124"/>
    </row>
    <row r="795" spans="4:28" ht="15.75" customHeight="1">
      <c r="D795" s="123"/>
      <c r="J795" s="124"/>
      <c r="P795" s="124"/>
      <c r="V795" s="124"/>
      <c r="AB795" s="124"/>
    </row>
    <row r="796" spans="4:28" ht="15.75" customHeight="1">
      <c r="D796" s="123"/>
      <c r="J796" s="124"/>
      <c r="P796" s="124"/>
      <c r="V796" s="124"/>
      <c r="AB796" s="124"/>
    </row>
    <row r="797" spans="4:28" ht="15.75" customHeight="1">
      <c r="D797" s="123"/>
      <c r="J797" s="124"/>
      <c r="P797" s="124"/>
      <c r="V797" s="124"/>
      <c r="AB797" s="124"/>
    </row>
    <row r="798" spans="4:28" ht="15.75" customHeight="1">
      <c r="D798" s="123"/>
      <c r="J798" s="124"/>
      <c r="P798" s="124"/>
      <c r="V798" s="124"/>
      <c r="AB798" s="124"/>
    </row>
    <row r="799" spans="4:28" ht="15.75" customHeight="1">
      <c r="D799" s="123"/>
      <c r="J799" s="124"/>
      <c r="P799" s="124"/>
      <c r="V799" s="124"/>
      <c r="AB799" s="124"/>
    </row>
    <row r="800" spans="4:28" ht="15.75" customHeight="1">
      <c r="D800" s="123"/>
      <c r="J800" s="124"/>
      <c r="P800" s="124"/>
      <c r="V800" s="124"/>
      <c r="AB800" s="124"/>
    </row>
    <row r="801" spans="4:28" ht="15.75" customHeight="1">
      <c r="D801" s="123"/>
      <c r="J801" s="124"/>
      <c r="P801" s="124"/>
      <c r="V801" s="124"/>
      <c r="AB801" s="124"/>
    </row>
    <row r="802" spans="4:28" ht="15.75" customHeight="1">
      <c r="D802" s="123"/>
      <c r="J802" s="124"/>
      <c r="P802" s="124"/>
      <c r="V802" s="124"/>
      <c r="AB802" s="124"/>
    </row>
    <row r="803" spans="4:28" ht="15.75" customHeight="1">
      <c r="D803" s="123"/>
      <c r="J803" s="124"/>
      <c r="P803" s="124"/>
      <c r="V803" s="124"/>
      <c r="AB803" s="124"/>
    </row>
    <row r="804" spans="4:28" ht="15.75" customHeight="1">
      <c r="D804" s="123"/>
      <c r="J804" s="124"/>
      <c r="P804" s="124"/>
      <c r="V804" s="124"/>
      <c r="AB804" s="124"/>
    </row>
    <row r="805" spans="4:28" ht="15.75" customHeight="1">
      <c r="D805" s="123"/>
      <c r="J805" s="124"/>
      <c r="P805" s="124"/>
      <c r="V805" s="124"/>
      <c r="AB805" s="124"/>
    </row>
    <row r="806" spans="4:28" ht="15.75" customHeight="1">
      <c r="D806" s="123"/>
      <c r="J806" s="124"/>
      <c r="P806" s="124"/>
      <c r="V806" s="124"/>
      <c r="AB806" s="124"/>
    </row>
    <row r="807" spans="4:28" ht="15.75" customHeight="1">
      <c r="D807" s="123"/>
      <c r="J807" s="124"/>
      <c r="P807" s="124"/>
      <c r="V807" s="124"/>
      <c r="AB807" s="124"/>
    </row>
    <row r="808" spans="4:28" ht="15.75" customHeight="1">
      <c r="D808" s="123"/>
      <c r="J808" s="124"/>
      <c r="P808" s="124"/>
      <c r="V808" s="124"/>
      <c r="AB808" s="124"/>
    </row>
    <row r="809" spans="4:28" ht="15.75" customHeight="1">
      <c r="D809" s="123"/>
      <c r="J809" s="124"/>
      <c r="P809" s="124"/>
      <c r="V809" s="124"/>
      <c r="AB809" s="124"/>
    </row>
    <row r="810" spans="4:28" ht="15.75" customHeight="1">
      <c r="D810" s="123"/>
      <c r="J810" s="124"/>
      <c r="P810" s="124"/>
      <c r="V810" s="124"/>
      <c r="AB810" s="124"/>
    </row>
    <row r="811" spans="4:28" ht="15.75" customHeight="1">
      <c r="D811" s="123"/>
      <c r="J811" s="124"/>
      <c r="P811" s="124"/>
      <c r="V811" s="124"/>
      <c r="AB811" s="124"/>
    </row>
    <row r="812" spans="4:28" ht="15.75" customHeight="1">
      <c r="D812" s="123"/>
      <c r="J812" s="124"/>
      <c r="P812" s="124"/>
      <c r="V812" s="124"/>
      <c r="AB812" s="124"/>
    </row>
    <row r="813" spans="4:28" ht="15.75" customHeight="1">
      <c r="D813" s="123"/>
      <c r="J813" s="124"/>
      <c r="P813" s="124"/>
      <c r="V813" s="124"/>
      <c r="AB813" s="124"/>
    </row>
    <row r="814" spans="4:28" ht="15.75" customHeight="1">
      <c r="D814" s="123"/>
      <c r="J814" s="124"/>
      <c r="P814" s="124"/>
      <c r="V814" s="124"/>
      <c r="AB814" s="124"/>
    </row>
    <row r="815" spans="4:28" ht="15.75" customHeight="1">
      <c r="D815" s="123"/>
      <c r="J815" s="124"/>
      <c r="P815" s="124"/>
      <c r="V815" s="124"/>
      <c r="AB815" s="124"/>
    </row>
    <row r="816" spans="4:28" ht="15.75" customHeight="1">
      <c r="D816" s="123"/>
      <c r="J816" s="124"/>
      <c r="P816" s="124"/>
      <c r="V816" s="124"/>
      <c r="AB816" s="124"/>
    </row>
    <row r="817" spans="4:28" ht="15.75" customHeight="1">
      <c r="D817" s="123"/>
      <c r="J817" s="124"/>
      <c r="P817" s="124"/>
      <c r="V817" s="124"/>
      <c r="AB817" s="124"/>
    </row>
    <row r="818" spans="4:28" ht="15.75" customHeight="1">
      <c r="D818" s="123"/>
      <c r="J818" s="124"/>
      <c r="P818" s="124"/>
      <c r="V818" s="124"/>
      <c r="AB818" s="124"/>
    </row>
    <row r="819" spans="4:28" ht="15.75" customHeight="1">
      <c r="D819" s="123"/>
      <c r="J819" s="124"/>
      <c r="P819" s="124"/>
      <c r="V819" s="124"/>
      <c r="AB819" s="124"/>
    </row>
    <row r="820" spans="4:28" ht="15.75" customHeight="1">
      <c r="D820" s="123"/>
      <c r="J820" s="124"/>
      <c r="P820" s="124"/>
      <c r="V820" s="124"/>
      <c r="AB820" s="124"/>
    </row>
    <row r="821" spans="4:28" ht="15.75" customHeight="1">
      <c r="D821" s="123"/>
      <c r="J821" s="124"/>
      <c r="P821" s="124"/>
      <c r="V821" s="124"/>
      <c r="AB821" s="124"/>
    </row>
    <row r="822" spans="4:28" ht="15.75" customHeight="1">
      <c r="D822" s="123"/>
      <c r="J822" s="124"/>
      <c r="P822" s="124"/>
      <c r="V822" s="124"/>
      <c r="AB822" s="124"/>
    </row>
    <row r="823" spans="4:28" ht="15.75" customHeight="1">
      <c r="D823" s="123"/>
      <c r="J823" s="124"/>
      <c r="P823" s="124"/>
      <c r="V823" s="124"/>
      <c r="AB823" s="124"/>
    </row>
    <row r="824" spans="4:28" ht="15.75" customHeight="1">
      <c r="D824" s="123"/>
      <c r="J824" s="124"/>
      <c r="P824" s="124"/>
      <c r="V824" s="124"/>
      <c r="AB824" s="124"/>
    </row>
    <row r="825" spans="4:28" ht="15.75" customHeight="1">
      <c r="D825" s="123"/>
      <c r="J825" s="124"/>
      <c r="P825" s="124"/>
      <c r="V825" s="124"/>
      <c r="AB825" s="124"/>
    </row>
    <row r="826" spans="4:28" ht="15.75" customHeight="1">
      <c r="D826" s="123"/>
      <c r="J826" s="124"/>
      <c r="P826" s="124"/>
      <c r="V826" s="124"/>
      <c r="AB826" s="124"/>
    </row>
    <row r="827" spans="4:28" ht="15.75" customHeight="1">
      <c r="D827" s="123"/>
      <c r="J827" s="124"/>
      <c r="P827" s="124"/>
      <c r="V827" s="124"/>
      <c r="AB827" s="124"/>
    </row>
    <row r="828" spans="4:28" ht="15.75" customHeight="1">
      <c r="D828" s="123"/>
      <c r="J828" s="124"/>
      <c r="P828" s="124"/>
      <c r="V828" s="124"/>
      <c r="AB828" s="124"/>
    </row>
    <row r="829" spans="4:28" ht="15.75" customHeight="1">
      <c r="D829" s="123"/>
      <c r="J829" s="124"/>
      <c r="P829" s="124"/>
      <c r="V829" s="124"/>
      <c r="AB829" s="124"/>
    </row>
    <row r="830" spans="4:28" ht="15.75" customHeight="1">
      <c r="D830" s="123"/>
      <c r="J830" s="124"/>
      <c r="P830" s="124"/>
      <c r="V830" s="124"/>
      <c r="AB830" s="124"/>
    </row>
    <row r="831" spans="4:28" ht="15.75" customHeight="1">
      <c r="D831" s="123"/>
      <c r="J831" s="124"/>
      <c r="P831" s="124"/>
      <c r="V831" s="124"/>
      <c r="AB831" s="124"/>
    </row>
    <row r="832" spans="4:28" ht="15.75" customHeight="1">
      <c r="D832" s="123"/>
      <c r="J832" s="124"/>
      <c r="P832" s="124"/>
      <c r="V832" s="124"/>
      <c r="AB832" s="124"/>
    </row>
    <row r="833" spans="4:28" ht="15.75" customHeight="1">
      <c r="D833" s="123"/>
      <c r="J833" s="124"/>
      <c r="P833" s="124"/>
      <c r="V833" s="124"/>
      <c r="AB833" s="124"/>
    </row>
    <row r="834" spans="4:28" ht="15.75" customHeight="1">
      <c r="D834" s="123"/>
      <c r="J834" s="124"/>
      <c r="P834" s="124"/>
      <c r="V834" s="124"/>
      <c r="AB834" s="124"/>
    </row>
    <row r="835" spans="4:28" ht="15.75" customHeight="1">
      <c r="D835" s="123"/>
      <c r="J835" s="124"/>
      <c r="P835" s="124"/>
      <c r="V835" s="124"/>
      <c r="AB835" s="124"/>
    </row>
    <row r="836" spans="4:28" ht="15.75" customHeight="1">
      <c r="D836" s="123"/>
      <c r="J836" s="124"/>
      <c r="P836" s="124"/>
      <c r="V836" s="124"/>
      <c r="AB836" s="124"/>
    </row>
    <row r="837" spans="4:28" ht="15.75" customHeight="1">
      <c r="D837" s="123"/>
      <c r="J837" s="124"/>
      <c r="P837" s="124"/>
      <c r="V837" s="124"/>
      <c r="AB837" s="124"/>
    </row>
    <row r="838" spans="4:28" ht="15.75" customHeight="1">
      <c r="D838" s="123"/>
      <c r="J838" s="124"/>
      <c r="P838" s="124"/>
      <c r="V838" s="124"/>
      <c r="AB838" s="124"/>
    </row>
    <row r="839" spans="4:28" ht="15.75" customHeight="1">
      <c r="D839" s="123"/>
      <c r="J839" s="124"/>
      <c r="P839" s="124"/>
      <c r="V839" s="124"/>
      <c r="AB839" s="124"/>
    </row>
    <row r="840" spans="4:28" ht="15.75" customHeight="1">
      <c r="D840" s="123"/>
      <c r="J840" s="124"/>
      <c r="P840" s="124"/>
      <c r="V840" s="124"/>
      <c r="AB840" s="124"/>
    </row>
    <row r="841" spans="4:28" ht="15.75" customHeight="1">
      <c r="D841" s="123"/>
      <c r="J841" s="124"/>
      <c r="P841" s="124"/>
      <c r="V841" s="124"/>
      <c r="AB841" s="124"/>
    </row>
    <row r="842" spans="4:28" ht="15.75" customHeight="1">
      <c r="D842" s="123"/>
      <c r="J842" s="124"/>
      <c r="P842" s="124"/>
      <c r="V842" s="124"/>
      <c r="AB842" s="124"/>
    </row>
    <row r="843" spans="4:28" ht="15.75" customHeight="1">
      <c r="D843" s="123"/>
      <c r="J843" s="124"/>
      <c r="P843" s="124"/>
      <c r="V843" s="124"/>
      <c r="AB843" s="124"/>
    </row>
    <row r="844" spans="4:28" ht="15.75" customHeight="1">
      <c r="D844" s="123"/>
      <c r="J844" s="124"/>
      <c r="P844" s="124"/>
      <c r="V844" s="124"/>
      <c r="AB844" s="124"/>
    </row>
    <row r="845" spans="4:28" ht="15.75" customHeight="1">
      <c r="D845" s="123"/>
      <c r="J845" s="124"/>
      <c r="P845" s="124"/>
      <c r="V845" s="124"/>
      <c r="AB845" s="124"/>
    </row>
    <row r="846" spans="4:28" ht="15.75" customHeight="1">
      <c r="D846" s="123"/>
      <c r="J846" s="124"/>
      <c r="P846" s="124"/>
      <c r="V846" s="124"/>
      <c r="AB846" s="124"/>
    </row>
    <row r="847" spans="4:28" ht="15.75" customHeight="1">
      <c r="D847" s="123"/>
      <c r="J847" s="124"/>
      <c r="P847" s="124"/>
      <c r="V847" s="124"/>
      <c r="AB847" s="124"/>
    </row>
    <row r="848" spans="4:28" ht="15.75" customHeight="1">
      <c r="D848" s="123"/>
      <c r="J848" s="124"/>
      <c r="P848" s="124"/>
      <c r="V848" s="124"/>
      <c r="AB848" s="124"/>
    </row>
    <row r="849" spans="4:28" ht="15.75" customHeight="1">
      <c r="D849" s="123"/>
      <c r="J849" s="124"/>
      <c r="P849" s="124"/>
      <c r="V849" s="124"/>
      <c r="AB849" s="124"/>
    </row>
    <row r="850" spans="4:28" ht="15.75" customHeight="1">
      <c r="D850" s="123"/>
      <c r="J850" s="124"/>
      <c r="P850" s="124"/>
      <c r="V850" s="124"/>
      <c r="AB850" s="124"/>
    </row>
    <row r="851" spans="4:28" ht="15.75" customHeight="1">
      <c r="D851" s="123"/>
      <c r="J851" s="124"/>
      <c r="P851" s="124"/>
      <c r="V851" s="124"/>
      <c r="AB851" s="124"/>
    </row>
    <row r="852" spans="4:28" ht="15.75" customHeight="1">
      <c r="D852" s="123"/>
      <c r="J852" s="124"/>
      <c r="P852" s="124"/>
      <c r="V852" s="124"/>
      <c r="AB852" s="124"/>
    </row>
    <row r="853" spans="4:28" ht="15.75" customHeight="1">
      <c r="D853" s="123"/>
      <c r="J853" s="124"/>
      <c r="P853" s="124"/>
      <c r="V853" s="124"/>
      <c r="AB853" s="124"/>
    </row>
    <row r="854" spans="4:28" ht="15.75" customHeight="1">
      <c r="D854" s="123"/>
      <c r="J854" s="124"/>
      <c r="P854" s="124"/>
      <c r="V854" s="124"/>
      <c r="AB854" s="124"/>
    </row>
    <row r="855" spans="4:28" ht="15.75" customHeight="1">
      <c r="D855" s="123"/>
      <c r="J855" s="124"/>
      <c r="P855" s="124"/>
      <c r="V855" s="124"/>
      <c r="AB855" s="124"/>
    </row>
    <row r="856" spans="4:28" ht="15.75" customHeight="1">
      <c r="D856" s="123"/>
      <c r="J856" s="124"/>
      <c r="P856" s="124"/>
      <c r="V856" s="124"/>
      <c r="AB856" s="124"/>
    </row>
    <row r="857" spans="4:28" ht="15.75" customHeight="1">
      <c r="D857" s="123"/>
      <c r="J857" s="124"/>
      <c r="P857" s="124"/>
      <c r="V857" s="124"/>
      <c r="AB857" s="124"/>
    </row>
    <row r="858" spans="4:28" ht="15.75" customHeight="1">
      <c r="D858" s="123"/>
      <c r="J858" s="124"/>
      <c r="P858" s="124"/>
      <c r="V858" s="124"/>
      <c r="AB858" s="124"/>
    </row>
    <row r="859" spans="4:28" ht="15.75" customHeight="1">
      <c r="D859" s="123"/>
      <c r="J859" s="124"/>
      <c r="P859" s="124"/>
      <c r="V859" s="124"/>
      <c r="AB859" s="124"/>
    </row>
    <row r="860" spans="4:28" ht="15.75" customHeight="1">
      <c r="D860" s="123"/>
      <c r="J860" s="124"/>
      <c r="P860" s="124"/>
      <c r="V860" s="124"/>
      <c r="AB860" s="124"/>
    </row>
    <row r="861" spans="4:28" ht="15.75" customHeight="1">
      <c r="D861" s="123"/>
      <c r="J861" s="124"/>
      <c r="P861" s="124"/>
      <c r="V861" s="124"/>
      <c r="AB861" s="124"/>
    </row>
    <row r="862" spans="4:28" ht="15.75" customHeight="1">
      <c r="D862" s="123"/>
      <c r="J862" s="124"/>
      <c r="P862" s="124"/>
      <c r="V862" s="124"/>
      <c r="AB862" s="124"/>
    </row>
    <row r="863" spans="4:28" ht="15.75" customHeight="1">
      <c r="D863" s="123"/>
      <c r="J863" s="124"/>
      <c r="P863" s="124"/>
      <c r="V863" s="124"/>
      <c r="AB863" s="124"/>
    </row>
    <row r="864" spans="4:28" ht="15.75" customHeight="1">
      <c r="D864" s="123"/>
      <c r="J864" s="124"/>
      <c r="P864" s="124"/>
      <c r="V864" s="124"/>
      <c r="AB864" s="124"/>
    </row>
    <row r="865" spans="4:28" ht="15.75" customHeight="1">
      <c r="D865" s="123"/>
      <c r="J865" s="124"/>
      <c r="P865" s="124"/>
      <c r="V865" s="124"/>
      <c r="AB865" s="124"/>
    </row>
    <row r="866" spans="4:28" ht="15.75" customHeight="1">
      <c r="D866" s="123"/>
      <c r="J866" s="124"/>
      <c r="P866" s="124"/>
      <c r="V866" s="124"/>
      <c r="AB866" s="124"/>
    </row>
    <row r="867" spans="4:28" ht="15.75" customHeight="1">
      <c r="D867" s="123"/>
      <c r="J867" s="124"/>
      <c r="P867" s="124"/>
      <c r="V867" s="124"/>
      <c r="AB867" s="124"/>
    </row>
    <row r="868" spans="4:28" ht="15.75" customHeight="1">
      <c r="D868" s="123"/>
      <c r="J868" s="124"/>
      <c r="P868" s="124"/>
      <c r="V868" s="124"/>
      <c r="AB868" s="124"/>
    </row>
    <row r="869" spans="4:28" ht="15.75" customHeight="1">
      <c r="D869" s="123"/>
      <c r="J869" s="124"/>
      <c r="P869" s="124"/>
      <c r="V869" s="124"/>
      <c r="AB869" s="124"/>
    </row>
    <row r="870" spans="4:28" ht="15.75" customHeight="1">
      <c r="D870" s="123"/>
      <c r="J870" s="124"/>
      <c r="P870" s="124"/>
      <c r="V870" s="124"/>
      <c r="AB870" s="124"/>
    </row>
    <row r="871" spans="4:28" ht="15.75" customHeight="1">
      <c r="D871" s="123"/>
      <c r="J871" s="124"/>
      <c r="P871" s="124"/>
      <c r="V871" s="124"/>
      <c r="AB871" s="124"/>
    </row>
    <row r="872" spans="4:28" ht="15.75" customHeight="1">
      <c r="D872" s="123"/>
      <c r="J872" s="124"/>
      <c r="P872" s="124"/>
      <c r="V872" s="124"/>
      <c r="AB872" s="124"/>
    </row>
    <row r="873" spans="4:28" ht="15.75" customHeight="1">
      <c r="D873" s="123"/>
      <c r="J873" s="124"/>
      <c r="P873" s="124"/>
      <c r="V873" s="124"/>
      <c r="AB873" s="124"/>
    </row>
    <row r="874" spans="4:28" ht="15.75" customHeight="1">
      <c r="D874" s="123"/>
      <c r="J874" s="124"/>
      <c r="P874" s="124"/>
      <c r="V874" s="124"/>
      <c r="AB874" s="124"/>
    </row>
    <row r="875" spans="4:28" ht="15.75" customHeight="1">
      <c r="D875" s="123"/>
      <c r="J875" s="124"/>
      <c r="P875" s="124"/>
      <c r="V875" s="124"/>
      <c r="AB875" s="124"/>
    </row>
    <row r="876" spans="4:28" ht="15.75" customHeight="1">
      <c r="D876" s="123"/>
      <c r="J876" s="124"/>
      <c r="P876" s="124"/>
      <c r="V876" s="124"/>
      <c r="AB876" s="124"/>
    </row>
    <row r="877" spans="4:28" ht="15.75" customHeight="1">
      <c r="D877" s="123"/>
      <c r="J877" s="124"/>
      <c r="P877" s="124"/>
      <c r="V877" s="124"/>
      <c r="AB877" s="124"/>
    </row>
    <row r="878" spans="4:28" ht="15.75" customHeight="1">
      <c r="D878" s="123"/>
      <c r="J878" s="124"/>
      <c r="P878" s="124"/>
      <c r="V878" s="124"/>
      <c r="AB878" s="124"/>
    </row>
    <row r="879" spans="4:28" ht="15.75" customHeight="1">
      <c r="D879" s="123"/>
      <c r="J879" s="124"/>
      <c r="P879" s="124"/>
      <c r="V879" s="124"/>
      <c r="AB879" s="124"/>
    </row>
    <row r="880" spans="4:28" ht="15.75" customHeight="1">
      <c r="D880" s="123"/>
      <c r="J880" s="124"/>
      <c r="P880" s="124"/>
      <c r="V880" s="124"/>
      <c r="AB880" s="124"/>
    </row>
    <row r="881" spans="4:28" ht="15.75" customHeight="1">
      <c r="D881" s="123"/>
      <c r="J881" s="124"/>
      <c r="P881" s="124"/>
      <c r="V881" s="124"/>
      <c r="AB881" s="124"/>
    </row>
    <row r="882" spans="4:28" ht="15.75" customHeight="1">
      <c r="D882" s="123"/>
      <c r="J882" s="124"/>
      <c r="P882" s="124"/>
      <c r="V882" s="124"/>
      <c r="AB882" s="124"/>
    </row>
    <row r="883" spans="4:28" ht="15.75" customHeight="1">
      <c r="D883" s="123"/>
      <c r="J883" s="124"/>
      <c r="P883" s="124"/>
      <c r="V883" s="124"/>
      <c r="AB883" s="124"/>
    </row>
    <row r="884" spans="4:28" ht="15.75" customHeight="1">
      <c r="D884" s="123"/>
      <c r="J884" s="124"/>
      <c r="P884" s="124"/>
      <c r="V884" s="124"/>
      <c r="AB884" s="124"/>
    </row>
    <row r="885" spans="4:28" ht="15.75" customHeight="1">
      <c r="D885" s="123"/>
      <c r="J885" s="124"/>
      <c r="P885" s="124"/>
      <c r="V885" s="124"/>
      <c r="AB885" s="124"/>
    </row>
    <row r="886" spans="4:28" ht="15.75" customHeight="1">
      <c r="D886" s="123"/>
      <c r="J886" s="124"/>
      <c r="P886" s="124"/>
      <c r="V886" s="124"/>
      <c r="AB886" s="124"/>
    </row>
    <row r="887" spans="4:28" ht="15.75" customHeight="1">
      <c r="D887" s="123"/>
      <c r="J887" s="124"/>
      <c r="P887" s="124"/>
      <c r="V887" s="124"/>
      <c r="AB887" s="124"/>
    </row>
    <row r="888" spans="4:28" ht="15.75" customHeight="1">
      <c r="D888" s="123"/>
      <c r="J888" s="124"/>
      <c r="P888" s="124"/>
      <c r="V888" s="124"/>
      <c r="AB888" s="124"/>
    </row>
    <row r="889" spans="4:28" ht="15.75" customHeight="1">
      <c r="D889" s="123"/>
      <c r="J889" s="124"/>
      <c r="P889" s="124"/>
      <c r="V889" s="124"/>
      <c r="AB889" s="124"/>
    </row>
    <row r="890" spans="4:28" ht="15.75" customHeight="1">
      <c r="D890" s="123"/>
      <c r="J890" s="124"/>
      <c r="P890" s="124"/>
      <c r="V890" s="124"/>
      <c r="AB890" s="124"/>
    </row>
    <row r="891" spans="4:28" ht="15.75" customHeight="1">
      <c r="D891" s="123"/>
      <c r="J891" s="124"/>
      <c r="P891" s="124"/>
      <c r="V891" s="124"/>
      <c r="AB891" s="124"/>
    </row>
    <row r="892" spans="4:28" ht="15.75" customHeight="1">
      <c r="D892" s="123"/>
      <c r="J892" s="124"/>
      <c r="P892" s="124"/>
      <c r="V892" s="124"/>
      <c r="AB892" s="124"/>
    </row>
    <row r="893" spans="4:28" ht="15.75" customHeight="1">
      <c r="D893" s="123"/>
      <c r="J893" s="124"/>
      <c r="P893" s="124"/>
      <c r="V893" s="124"/>
      <c r="AB893" s="124"/>
    </row>
    <row r="894" spans="4:28" ht="15.75" customHeight="1">
      <c r="D894" s="123"/>
      <c r="J894" s="124"/>
      <c r="P894" s="124"/>
      <c r="V894" s="124"/>
      <c r="AB894" s="124"/>
    </row>
    <row r="895" spans="4:28" ht="15.75" customHeight="1">
      <c r="D895" s="123"/>
      <c r="J895" s="124"/>
      <c r="P895" s="124"/>
      <c r="V895" s="124"/>
      <c r="AB895" s="124"/>
    </row>
    <row r="896" spans="4:28" ht="15.75" customHeight="1">
      <c r="D896" s="123"/>
      <c r="J896" s="124"/>
      <c r="P896" s="124"/>
      <c r="V896" s="124"/>
      <c r="AB896" s="124"/>
    </row>
    <row r="897" spans="4:28" ht="15.75" customHeight="1">
      <c r="D897" s="123"/>
      <c r="J897" s="124"/>
      <c r="P897" s="124"/>
      <c r="V897" s="124"/>
      <c r="AB897" s="124"/>
    </row>
    <row r="898" spans="4:28" ht="15.75" customHeight="1">
      <c r="D898" s="123"/>
      <c r="J898" s="124"/>
      <c r="P898" s="124"/>
      <c r="V898" s="124"/>
      <c r="AB898" s="124"/>
    </row>
    <row r="899" spans="4:28" ht="15.75" customHeight="1">
      <c r="D899" s="123"/>
      <c r="J899" s="124"/>
      <c r="P899" s="124"/>
      <c r="V899" s="124"/>
      <c r="AB899" s="124"/>
    </row>
    <row r="900" spans="4:28" ht="15.75" customHeight="1">
      <c r="D900" s="123"/>
      <c r="J900" s="124"/>
      <c r="P900" s="124"/>
      <c r="V900" s="124"/>
      <c r="AB900" s="124"/>
    </row>
    <row r="901" spans="4:28" ht="15.75" customHeight="1">
      <c r="D901" s="123"/>
      <c r="J901" s="124"/>
      <c r="P901" s="124"/>
      <c r="V901" s="124"/>
      <c r="AB901" s="124"/>
    </row>
    <row r="902" spans="4:28" ht="15.75" customHeight="1">
      <c r="D902" s="123"/>
      <c r="J902" s="124"/>
      <c r="P902" s="124"/>
      <c r="V902" s="124"/>
      <c r="AB902" s="124"/>
    </row>
    <row r="903" spans="4:28" ht="15.75" customHeight="1">
      <c r="D903" s="123"/>
      <c r="J903" s="124"/>
      <c r="P903" s="124"/>
      <c r="V903" s="124"/>
      <c r="AB903" s="124"/>
    </row>
    <row r="904" spans="4:28" ht="15.75" customHeight="1">
      <c r="D904" s="123"/>
      <c r="J904" s="124"/>
      <c r="P904" s="124"/>
      <c r="V904" s="124"/>
      <c r="AB904" s="124"/>
    </row>
    <row r="905" spans="4:28" ht="15.75" customHeight="1">
      <c r="D905" s="123"/>
      <c r="J905" s="124"/>
      <c r="P905" s="124"/>
      <c r="V905" s="124"/>
      <c r="AB905" s="124"/>
    </row>
    <row r="906" spans="4:28" ht="15.75" customHeight="1">
      <c r="D906" s="123"/>
      <c r="J906" s="124"/>
      <c r="P906" s="124"/>
      <c r="V906" s="124"/>
      <c r="AB906" s="124"/>
    </row>
    <row r="907" spans="4:28" ht="15.75" customHeight="1">
      <c r="D907" s="123"/>
      <c r="J907" s="124"/>
      <c r="P907" s="124"/>
      <c r="V907" s="124"/>
      <c r="AB907" s="124"/>
    </row>
    <row r="908" spans="4:28" ht="15.75" customHeight="1">
      <c r="D908" s="123"/>
      <c r="J908" s="124"/>
      <c r="P908" s="124"/>
      <c r="V908" s="124"/>
      <c r="AB908" s="124"/>
    </row>
    <row r="909" spans="4:28" ht="15.75" customHeight="1">
      <c r="D909" s="123"/>
      <c r="J909" s="124"/>
      <c r="P909" s="124"/>
      <c r="V909" s="124"/>
      <c r="AB909" s="124"/>
    </row>
    <row r="910" spans="4:28" ht="15.75" customHeight="1">
      <c r="D910" s="123"/>
      <c r="J910" s="124"/>
      <c r="P910" s="124"/>
      <c r="V910" s="124"/>
      <c r="AB910" s="124"/>
    </row>
    <row r="911" spans="4:28" ht="15.75" customHeight="1">
      <c r="D911" s="123"/>
      <c r="J911" s="124"/>
      <c r="P911" s="124"/>
      <c r="V911" s="124"/>
      <c r="AB911" s="124"/>
    </row>
    <row r="912" spans="4:28" ht="15.75" customHeight="1">
      <c r="D912" s="123"/>
      <c r="J912" s="124"/>
      <c r="P912" s="124"/>
      <c r="V912" s="124"/>
      <c r="AB912" s="124"/>
    </row>
    <row r="913" spans="4:28" ht="15.75" customHeight="1">
      <c r="D913" s="123"/>
      <c r="J913" s="124"/>
      <c r="P913" s="124"/>
      <c r="V913" s="124"/>
      <c r="AB913" s="124"/>
    </row>
    <row r="914" spans="4:28" ht="15.75" customHeight="1">
      <c r="D914" s="123"/>
      <c r="J914" s="124"/>
      <c r="P914" s="124"/>
      <c r="V914" s="124"/>
      <c r="AB914" s="124"/>
    </row>
    <row r="915" spans="4:28" ht="15.75" customHeight="1">
      <c r="D915" s="123"/>
      <c r="J915" s="124"/>
      <c r="P915" s="124"/>
      <c r="V915" s="124"/>
      <c r="AB915" s="124"/>
    </row>
    <row r="916" spans="4:28" ht="15.75" customHeight="1">
      <c r="D916" s="123"/>
      <c r="J916" s="124"/>
      <c r="P916" s="124"/>
      <c r="V916" s="124"/>
      <c r="AB916" s="124"/>
    </row>
    <row r="917" spans="4:28" ht="15.75" customHeight="1">
      <c r="D917" s="123"/>
      <c r="J917" s="124"/>
      <c r="P917" s="124"/>
      <c r="V917" s="124"/>
      <c r="AB917" s="124"/>
    </row>
    <row r="918" spans="4:28" ht="15.75" customHeight="1">
      <c r="D918" s="123"/>
      <c r="J918" s="124"/>
      <c r="P918" s="124"/>
      <c r="V918" s="124"/>
      <c r="AB918" s="124"/>
    </row>
    <row r="919" spans="4:28" ht="15.75" customHeight="1">
      <c r="D919" s="123"/>
      <c r="J919" s="124"/>
      <c r="P919" s="124"/>
      <c r="V919" s="124"/>
      <c r="AB919" s="124"/>
    </row>
    <row r="920" spans="4:28" ht="15.75" customHeight="1">
      <c r="D920" s="123"/>
      <c r="J920" s="124"/>
      <c r="P920" s="124"/>
      <c r="V920" s="124"/>
      <c r="AB920" s="124"/>
    </row>
    <row r="921" spans="4:28" ht="15.75" customHeight="1">
      <c r="D921" s="123"/>
      <c r="J921" s="124"/>
      <c r="P921" s="124"/>
      <c r="V921" s="124"/>
      <c r="AB921" s="124"/>
    </row>
    <row r="922" spans="4:28" ht="15.75" customHeight="1">
      <c r="D922" s="123"/>
      <c r="J922" s="124"/>
      <c r="P922" s="124"/>
      <c r="V922" s="124"/>
      <c r="AB922" s="124"/>
    </row>
    <row r="923" spans="4:28" ht="15.75" customHeight="1">
      <c r="D923" s="123"/>
      <c r="J923" s="124"/>
      <c r="P923" s="124"/>
      <c r="V923" s="124"/>
      <c r="AB923" s="124"/>
    </row>
    <row r="924" spans="4:28" ht="15.75" customHeight="1">
      <c r="D924" s="123"/>
      <c r="J924" s="124"/>
      <c r="P924" s="124"/>
      <c r="V924" s="124"/>
      <c r="AB924" s="124"/>
    </row>
    <row r="925" spans="4:28" ht="15.75" customHeight="1">
      <c r="D925" s="123"/>
      <c r="J925" s="124"/>
      <c r="P925" s="124"/>
      <c r="V925" s="124"/>
      <c r="AB925" s="124"/>
    </row>
    <row r="926" spans="4:28" ht="15.75" customHeight="1">
      <c r="D926" s="123"/>
      <c r="J926" s="124"/>
      <c r="P926" s="124"/>
      <c r="V926" s="124"/>
      <c r="AB926" s="124"/>
    </row>
    <row r="927" spans="4:28" ht="15.75" customHeight="1">
      <c r="D927" s="123"/>
      <c r="J927" s="124"/>
      <c r="P927" s="124"/>
      <c r="V927" s="124"/>
      <c r="AB927" s="124"/>
    </row>
    <row r="928" spans="4:28" ht="15.75" customHeight="1">
      <c r="D928" s="123"/>
      <c r="J928" s="124"/>
      <c r="P928" s="124"/>
      <c r="V928" s="124"/>
      <c r="AB928" s="124"/>
    </row>
    <row r="929" spans="4:28" ht="15.75" customHeight="1">
      <c r="D929" s="123"/>
      <c r="J929" s="124"/>
      <c r="P929" s="124"/>
      <c r="V929" s="124"/>
      <c r="AB929" s="124"/>
    </row>
    <row r="930" spans="4:28" ht="15.75" customHeight="1">
      <c r="D930" s="123"/>
      <c r="J930" s="124"/>
      <c r="P930" s="124"/>
      <c r="V930" s="124"/>
      <c r="AB930" s="124"/>
    </row>
    <row r="931" spans="4:28" ht="15.75" customHeight="1">
      <c r="D931" s="123"/>
      <c r="J931" s="124"/>
      <c r="P931" s="124"/>
      <c r="V931" s="124"/>
      <c r="AB931" s="124"/>
    </row>
    <row r="932" spans="4:28" ht="15.75" customHeight="1">
      <c r="D932" s="123"/>
      <c r="J932" s="124"/>
      <c r="P932" s="124"/>
      <c r="V932" s="124"/>
      <c r="AB932" s="124"/>
    </row>
    <row r="933" spans="4:28" ht="15.75" customHeight="1">
      <c r="D933" s="123"/>
      <c r="J933" s="124"/>
      <c r="P933" s="124"/>
      <c r="V933" s="124"/>
      <c r="AB933" s="124"/>
    </row>
    <row r="934" spans="4:28" ht="15.75" customHeight="1">
      <c r="D934" s="123"/>
      <c r="J934" s="124"/>
      <c r="P934" s="124"/>
      <c r="V934" s="124"/>
      <c r="AB934" s="124"/>
    </row>
    <row r="935" spans="4:28" ht="15.75" customHeight="1">
      <c r="D935" s="123"/>
      <c r="J935" s="124"/>
      <c r="P935" s="124"/>
      <c r="V935" s="124"/>
      <c r="AB935" s="124"/>
    </row>
    <row r="936" spans="4:28" ht="15.75" customHeight="1">
      <c r="D936" s="123"/>
      <c r="J936" s="124"/>
      <c r="P936" s="124"/>
      <c r="V936" s="124"/>
      <c r="AB936" s="124"/>
    </row>
    <row r="937" spans="4:28" ht="15.75" customHeight="1">
      <c r="D937" s="123"/>
      <c r="J937" s="124"/>
      <c r="P937" s="124"/>
      <c r="V937" s="124"/>
      <c r="AB937" s="124"/>
    </row>
    <row r="938" spans="4:28" ht="15.75" customHeight="1">
      <c r="D938" s="123"/>
      <c r="J938" s="124"/>
      <c r="P938" s="124"/>
      <c r="V938" s="124"/>
      <c r="AB938" s="124"/>
    </row>
    <row r="939" spans="4:28" ht="15.75" customHeight="1">
      <c r="D939" s="123"/>
      <c r="J939" s="124"/>
      <c r="P939" s="124"/>
      <c r="V939" s="124"/>
      <c r="AB939" s="124"/>
    </row>
    <row r="940" spans="4:28" ht="15.75" customHeight="1">
      <c r="D940" s="123"/>
      <c r="J940" s="124"/>
      <c r="P940" s="124"/>
      <c r="V940" s="124"/>
      <c r="AB940" s="124"/>
    </row>
    <row r="941" spans="4:28" ht="15.75" customHeight="1">
      <c r="D941" s="123"/>
      <c r="J941" s="124"/>
      <c r="P941" s="124"/>
      <c r="V941" s="124"/>
      <c r="AB941" s="124"/>
    </row>
    <row r="942" spans="4:28" ht="15.75" customHeight="1">
      <c r="D942" s="123"/>
      <c r="J942" s="124"/>
      <c r="P942" s="124"/>
      <c r="V942" s="124"/>
      <c r="AB942" s="124"/>
    </row>
    <row r="943" spans="4:28" ht="15.75" customHeight="1">
      <c r="D943" s="123"/>
      <c r="J943" s="124"/>
      <c r="P943" s="124"/>
      <c r="V943" s="124"/>
      <c r="AB943" s="124"/>
    </row>
    <row r="944" spans="4:28" ht="15.75" customHeight="1">
      <c r="D944" s="123"/>
      <c r="J944" s="124"/>
      <c r="P944" s="124"/>
      <c r="V944" s="124"/>
      <c r="AB944" s="124"/>
    </row>
    <row r="945" spans="4:28" ht="15.75" customHeight="1">
      <c r="D945" s="123"/>
      <c r="J945" s="124"/>
      <c r="P945" s="124"/>
      <c r="V945" s="124"/>
      <c r="AB945" s="124"/>
    </row>
    <row r="946" spans="4:28" ht="15.75" customHeight="1">
      <c r="D946" s="123"/>
      <c r="J946" s="124"/>
      <c r="P946" s="124"/>
      <c r="V946" s="124"/>
      <c r="AB946" s="124"/>
    </row>
    <row r="947" spans="4:28" ht="15.75" customHeight="1">
      <c r="D947" s="123"/>
      <c r="J947" s="124"/>
      <c r="P947" s="124"/>
      <c r="V947" s="124"/>
      <c r="AB947" s="124"/>
    </row>
    <row r="948" spans="4:28" ht="15.75" customHeight="1">
      <c r="D948" s="123"/>
      <c r="J948" s="124"/>
      <c r="P948" s="124"/>
      <c r="V948" s="124"/>
      <c r="AB948" s="124"/>
    </row>
    <row r="949" spans="4:28" ht="15.75" customHeight="1">
      <c r="D949" s="123"/>
      <c r="J949" s="124"/>
      <c r="P949" s="124"/>
      <c r="V949" s="124"/>
      <c r="AB949" s="124"/>
    </row>
    <row r="950" spans="4:28" ht="15.75" customHeight="1">
      <c r="D950" s="123"/>
      <c r="J950" s="124"/>
      <c r="P950" s="124"/>
      <c r="V950" s="124"/>
      <c r="AB950" s="124"/>
    </row>
    <row r="951" spans="4:28" ht="15.75" customHeight="1">
      <c r="D951" s="123"/>
      <c r="J951" s="124"/>
      <c r="P951" s="124"/>
      <c r="V951" s="124"/>
      <c r="AB951" s="124"/>
    </row>
    <row r="952" spans="4:28" ht="15.75" customHeight="1">
      <c r="D952" s="123"/>
      <c r="J952" s="124"/>
      <c r="P952" s="124"/>
      <c r="V952" s="124"/>
      <c r="AB952" s="124"/>
    </row>
    <row r="953" spans="4:28" ht="15.75" customHeight="1">
      <c r="D953" s="123"/>
      <c r="J953" s="124"/>
      <c r="P953" s="124"/>
      <c r="V953" s="124"/>
      <c r="AB953" s="124"/>
    </row>
    <row r="954" spans="4:28" ht="15.75" customHeight="1">
      <c r="D954" s="123"/>
      <c r="J954" s="124"/>
      <c r="P954" s="124"/>
      <c r="V954" s="124"/>
      <c r="AB954" s="124"/>
    </row>
    <row r="955" spans="4:28" ht="15.75" customHeight="1">
      <c r="D955" s="123"/>
      <c r="J955" s="124"/>
      <c r="P955" s="124"/>
      <c r="V955" s="124"/>
      <c r="AB955" s="124"/>
    </row>
    <row r="956" spans="4:28" ht="15.75" customHeight="1">
      <c r="D956" s="123"/>
      <c r="J956" s="124"/>
      <c r="P956" s="124"/>
      <c r="V956" s="124"/>
      <c r="AB956" s="124"/>
    </row>
    <row r="957" spans="4:28" ht="15.75" customHeight="1">
      <c r="D957" s="123"/>
      <c r="J957" s="124"/>
      <c r="P957" s="124"/>
      <c r="V957" s="124"/>
      <c r="AB957" s="124"/>
    </row>
    <row r="958" spans="4:28" ht="15.75" customHeight="1">
      <c r="D958" s="123"/>
      <c r="J958" s="124"/>
      <c r="P958" s="124"/>
      <c r="V958" s="124"/>
      <c r="AB958" s="124"/>
    </row>
    <row r="959" spans="4:28" ht="15.75" customHeight="1">
      <c r="D959" s="123"/>
      <c r="J959" s="124"/>
      <c r="P959" s="124"/>
      <c r="V959" s="124"/>
      <c r="AB959" s="124"/>
    </row>
    <row r="960" spans="4:28" ht="15.75" customHeight="1">
      <c r="D960" s="123"/>
      <c r="J960" s="124"/>
      <c r="P960" s="124"/>
      <c r="V960" s="124"/>
      <c r="AB960" s="124"/>
    </row>
    <row r="961" spans="4:28" ht="15.75" customHeight="1">
      <c r="D961" s="123"/>
      <c r="J961" s="124"/>
      <c r="P961" s="124"/>
      <c r="V961" s="124"/>
      <c r="AB961" s="124"/>
    </row>
    <row r="962" spans="4:28" ht="15.75" customHeight="1">
      <c r="D962" s="123"/>
      <c r="J962" s="124"/>
      <c r="P962" s="124"/>
      <c r="V962" s="124"/>
      <c r="AB962" s="124"/>
    </row>
    <row r="963" spans="4:28" ht="15.75" customHeight="1">
      <c r="D963" s="123"/>
      <c r="J963" s="124"/>
      <c r="P963" s="124"/>
      <c r="V963" s="124"/>
      <c r="AB963" s="124"/>
    </row>
    <row r="964" spans="4:28" ht="15.75" customHeight="1">
      <c r="D964" s="123"/>
      <c r="J964" s="124"/>
      <c r="P964" s="124"/>
      <c r="V964" s="124"/>
      <c r="AB964" s="124"/>
    </row>
    <row r="965" spans="4:28" ht="15.75" customHeight="1">
      <c r="D965" s="123"/>
      <c r="J965" s="124"/>
      <c r="P965" s="124"/>
      <c r="V965" s="124"/>
      <c r="AB965" s="124"/>
    </row>
    <row r="966" spans="4:28" ht="15.75" customHeight="1">
      <c r="D966" s="123"/>
      <c r="J966" s="124"/>
      <c r="P966" s="124"/>
      <c r="V966" s="124"/>
      <c r="AB966" s="124"/>
    </row>
    <row r="967" spans="4:28" ht="15.75" customHeight="1">
      <c r="D967" s="123"/>
      <c r="J967" s="124"/>
      <c r="P967" s="124"/>
      <c r="V967" s="124"/>
      <c r="AB967" s="124"/>
    </row>
    <row r="968" spans="4:28" ht="15.75" customHeight="1">
      <c r="D968" s="123"/>
      <c r="J968" s="124"/>
      <c r="P968" s="124"/>
      <c r="V968" s="124"/>
      <c r="AB968" s="124"/>
    </row>
    <row r="969" spans="4:28" ht="15.75" customHeight="1">
      <c r="D969" s="123"/>
      <c r="J969" s="124"/>
      <c r="P969" s="124"/>
      <c r="V969" s="124"/>
      <c r="AB969" s="124"/>
    </row>
    <row r="970" spans="4:28" ht="15.75" customHeight="1">
      <c r="D970" s="123"/>
      <c r="J970" s="124"/>
      <c r="P970" s="124"/>
      <c r="V970" s="124"/>
      <c r="AB970" s="124"/>
    </row>
    <row r="971" spans="4:28" ht="15.75" customHeight="1">
      <c r="D971" s="123"/>
      <c r="J971" s="124"/>
      <c r="P971" s="124"/>
      <c r="V971" s="124"/>
      <c r="AB971" s="124"/>
    </row>
    <row r="972" spans="4:28" ht="15.75" customHeight="1">
      <c r="D972" s="123"/>
      <c r="J972" s="124"/>
      <c r="P972" s="124"/>
      <c r="V972" s="124"/>
      <c r="AB972" s="124"/>
    </row>
    <row r="973" spans="4:28" ht="15.75" customHeight="1">
      <c r="D973" s="123"/>
      <c r="J973" s="124"/>
      <c r="P973" s="124"/>
      <c r="V973" s="124"/>
      <c r="AB973" s="124"/>
    </row>
    <row r="974" spans="4:28" ht="15.75" customHeight="1">
      <c r="D974" s="123"/>
      <c r="J974" s="124"/>
      <c r="P974" s="124"/>
      <c r="V974" s="124"/>
      <c r="AB974" s="124"/>
    </row>
    <row r="975" spans="4:28" ht="15.75" customHeight="1">
      <c r="D975" s="123"/>
      <c r="J975" s="124"/>
      <c r="P975" s="124"/>
      <c r="V975" s="124"/>
      <c r="AB975" s="124"/>
    </row>
    <row r="976" spans="4:28" ht="15.75" customHeight="1">
      <c r="D976" s="123"/>
      <c r="J976" s="124"/>
      <c r="P976" s="124"/>
      <c r="V976" s="124"/>
      <c r="AB976" s="124"/>
    </row>
    <row r="977" spans="4:28" ht="15.75" customHeight="1">
      <c r="D977" s="123"/>
      <c r="J977" s="124"/>
      <c r="P977" s="124"/>
      <c r="V977" s="124"/>
      <c r="AB977" s="124"/>
    </row>
    <row r="978" spans="4:28" ht="15.75" customHeight="1">
      <c r="D978" s="123"/>
      <c r="J978" s="124"/>
      <c r="P978" s="124"/>
      <c r="V978" s="124"/>
      <c r="AB978" s="124"/>
    </row>
    <row r="979" spans="4:28" ht="15.75" customHeight="1">
      <c r="D979" s="123"/>
      <c r="J979" s="124"/>
      <c r="P979" s="124"/>
      <c r="V979" s="124"/>
      <c r="AB979" s="124"/>
    </row>
    <row r="980" spans="4:28" ht="15.75" customHeight="1">
      <c r="D980" s="123"/>
      <c r="J980" s="124"/>
      <c r="P980" s="124"/>
      <c r="V980" s="124"/>
      <c r="AB980" s="124"/>
    </row>
    <row r="981" spans="4:28" ht="15.75" customHeight="1">
      <c r="D981" s="123"/>
      <c r="J981" s="124"/>
      <c r="P981" s="124"/>
      <c r="V981" s="124"/>
      <c r="AB981" s="124"/>
    </row>
    <row r="982" spans="4:28" ht="15.75" customHeight="1">
      <c r="D982" s="123"/>
      <c r="J982" s="124"/>
      <c r="P982" s="124"/>
      <c r="V982" s="124"/>
      <c r="AB982" s="124"/>
    </row>
    <row r="983" spans="4:28" ht="15.75" customHeight="1">
      <c r="D983" s="123"/>
      <c r="J983" s="124"/>
      <c r="P983" s="124"/>
      <c r="V983" s="124"/>
      <c r="AB983" s="124"/>
    </row>
    <row r="984" spans="4:28" ht="15.75" customHeight="1">
      <c r="D984" s="123"/>
      <c r="J984" s="124"/>
      <c r="P984" s="124"/>
      <c r="V984" s="124"/>
      <c r="AB984" s="124"/>
    </row>
    <row r="985" spans="4:28" ht="15.75" customHeight="1">
      <c r="D985" s="123"/>
      <c r="J985" s="124"/>
      <c r="P985" s="124"/>
      <c r="V985" s="124"/>
      <c r="AB985" s="124"/>
    </row>
    <row r="986" spans="4:28" ht="15.75" customHeight="1">
      <c r="D986" s="123"/>
      <c r="J986" s="124"/>
      <c r="P986" s="124"/>
      <c r="V986" s="124"/>
      <c r="AB986" s="124"/>
    </row>
    <row r="987" spans="4:28" ht="15.75" customHeight="1">
      <c r="D987" s="123"/>
      <c r="J987" s="124"/>
      <c r="P987" s="124"/>
      <c r="V987" s="124"/>
      <c r="AB987" s="124"/>
    </row>
    <row r="988" spans="4:28" ht="15.75" customHeight="1">
      <c r="D988" s="123"/>
      <c r="J988" s="124"/>
      <c r="P988" s="124"/>
      <c r="V988" s="124"/>
      <c r="AB988" s="124"/>
    </row>
    <row r="989" spans="4:28" ht="15.75" customHeight="1">
      <c r="D989" s="123"/>
      <c r="J989" s="124"/>
      <c r="P989" s="124"/>
      <c r="V989" s="124"/>
      <c r="AB989" s="124"/>
    </row>
    <row r="990" spans="4:28" ht="15.75" customHeight="1">
      <c r="D990" s="123"/>
      <c r="J990" s="124"/>
      <c r="P990" s="124"/>
      <c r="V990" s="124"/>
      <c r="AB990" s="124"/>
    </row>
    <row r="991" spans="4:28" ht="15.75" customHeight="1">
      <c r="D991" s="123"/>
      <c r="J991" s="124"/>
      <c r="P991" s="124"/>
      <c r="V991" s="124"/>
      <c r="AB991" s="124"/>
    </row>
    <row r="992" spans="4:28" ht="15.75" customHeight="1">
      <c r="D992" s="123"/>
      <c r="J992" s="124"/>
      <c r="P992" s="124"/>
      <c r="V992" s="124"/>
      <c r="AB992" s="124"/>
    </row>
    <row r="993" spans="4:28" ht="15.75" customHeight="1">
      <c r="D993" s="123"/>
      <c r="J993" s="124"/>
      <c r="P993" s="124"/>
      <c r="V993" s="124"/>
      <c r="AB993" s="124"/>
    </row>
    <row r="994" spans="4:28" ht="15.75" customHeight="1">
      <c r="D994" s="123"/>
      <c r="J994" s="124"/>
      <c r="P994" s="124"/>
      <c r="V994" s="124"/>
      <c r="AB994" s="124"/>
    </row>
    <row r="995" spans="4:28" ht="15.75" customHeight="1">
      <c r="D995" s="123"/>
      <c r="J995" s="124"/>
      <c r="P995" s="124"/>
      <c r="V995" s="124"/>
      <c r="AB995" s="124"/>
    </row>
    <row r="996" spans="4:28" ht="15.75" customHeight="1">
      <c r="D996" s="123"/>
      <c r="J996" s="124"/>
      <c r="P996" s="124"/>
      <c r="V996" s="124"/>
      <c r="AB996" s="124"/>
    </row>
    <row r="997" spans="4:28" ht="15.75" customHeight="1">
      <c r="D997" s="123"/>
      <c r="J997" s="124"/>
      <c r="P997" s="124"/>
      <c r="V997" s="124"/>
      <c r="AB997" s="124"/>
    </row>
    <row r="998" spans="4:28" ht="15.75" customHeight="1">
      <c r="D998" s="123"/>
      <c r="J998" s="124"/>
      <c r="P998" s="124"/>
      <c r="V998" s="124"/>
      <c r="AB998" s="124"/>
    </row>
    <row r="999" spans="4:28" ht="15.75" customHeight="1">
      <c r="D999" s="123"/>
      <c r="J999" s="124"/>
      <c r="P999" s="124"/>
      <c r="V999" s="124"/>
      <c r="AB999" s="124"/>
    </row>
    <row r="1000" spans="4:28" ht="15.75" customHeight="1">
      <c r="D1000" s="123"/>
      <c r="J1000" s="124"/>
      <c r="P1000" s="124"/>
      <c r="V1000" s="124"/>
      <c r="AB1000" s="124"/>
    </row>
  </sheetData>
  <mergeCells count="12">
    <mergeCell ref="AC2:AG2"/>
    <mergeCell ref="AC3:AG3"/>
    <mergeCell ref="W2:AA2"/>
    <mergeCell ref="C3:D3"/>
    <mergeCell ref="E3:I3"/>
    <mergeCell ref="K3:O3"/>
    <mergeCell ref="W3:AA3"/>
    <mergeCell ref="Q2:U2"/>
    <mergeCell ref="Q3:U3"/>
    <mergeCell ref="C2:D2"/>
    <mergeCell ref="E2:I2"/>
    <mergeCell ref="K2:O2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K997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5.28515625" customWidth="1"/>
    <col min="2" max="2" width="23" customWidth="1"/>
    <col min="3" max="4" width="18" customWidth="1"/>
    <col min="5" max="5" width="17.28515625" customWidth="1"/>
    <col min="6" max="6" width="17.42578125" customWidth="1"/>
    <col min="7" max="7" width="17.5703125" customWidth="1"/>
    <col min="8" max="8" width="17.42578125" customWidth="1"/>
    <col min="9" max="9" width="15" customWidth="1"/>
    <col min="10" max="10" width="14.85546875" customWidth="1"/>
    <col min="11" max="11" width="10" customWidth="1"/>
    <col min="12" max="12" width="1.85546875" customWidth="1"/>
    <col min="13" max="13" width="23" customWidth="1"/>
    <col min="14" max="15" width="18" customWidth="1"/>
    <col min="16" max="16" width="14.5703125" customWidth="1"/>
    <col min="17" max="17" width="14.85546875" customWidth="1"/>
    <col min="18" max="18" width="10" customWidth="1"/>
    <col min="19" max="19" width="1.85546875" customWidth="1"/>
    <col min="20" max="20" width="25.28515625" customWidth="1"/>
    <col min="23" max="23" width="15.28515625" customWidth="1"/>
    <col min="24" max="24" width="14.85546875" customWidth="1"/>
    <col min="25" max="25" width="10" customWidth="1"/>
    <col min="26" max="26" width="1.5703125" customWidth="1"/>
    <col min="27" max="27" width="23" customWidth="1"/>
    <col min="28" max="29" width="18" customWidth="1"/>
    <col min="30" max="32" width="17.28515625" customWidth="1"/>
    <col min="33" max="33" width="17.42578125" customWidth="1"/>
    <col min="34" max="34" width="15.28515625" customWidth="1"/>
    <col min="35" max="35" width="14.85546875" customWidth="1"/>
    <col min="36" max="36" width="10" customWidth="1"/>
    <col min="37" max="37" width="1.7109375" customWidth="1"/>
    <col min="38" max="38" width="23" customWidth="1"/>
    <col min="39" max="41" width="18" customWidth="1"/>
    <col min="42" max="43" width="18.28515625" customWidth="1"/>
    <col min="44" max="44" width="14.85546875" customWidth="1"/>
    <col min="45" max="45" width="10" customWidth="1"/>
    <col min="46" max="46" width="1.85546875" customWidth="1"/>
    <col min="47" max="47" width="24.42578125" customWidth="1"/>
    <col min="48" max="49" width="19.42578125" customWidth="1"/>
    <col min="50" max="50" width="18.28515625" customWidth="1"/>
    <col min="51" max="51" width="16.140625" customWidth="1"/>
    <col min="52" max="52" width="10" customWidth="1"/>
    <col min="53" max="53" width="1.7109375" customWidth="1"/>
    <col min="54" max="54" width="23" customWidth="1"/>
    <col min="55" max="60" width="21.140625" customWidth="1"/>
    <col min="61" max="61" width="16.42578125" customWidth="1"/>
    <col min="62" max="62" width="16.140625" customWidth="1"/>
    <col min="63" max="63" width="10" customWidth="1"/>
    <col min="64" max="64" width="1.7109375" customWidth="1"/>
    <col min="65" max="65" width="23" customWidth="1"/>
    <col min="66" max="68" width="21.28515625" customWidth="1"/>
    <col min="69" max="69" width="14" customWidth="1"/>
    <col min="70" max="70" width="14.85546875" customWidth="1"/>
    <col min="71" max="71" width="10" customWidth="1"/>
    <col min="72" max="72" width="2.140625" customWidth="1"/>
    <col min="73" max="73" width="23" customWidth="1"/>
    <col min="74" max="75" width="21.28515625" customWidth="1"/>
    <col min="76" max="76" width="18.28515625" customWidth="1"/>
    <col min="77" max="77" width="14.85546875" customWidth="1"/>
    <col min="78" max="78" width="10" customWidth="1"/>
    <col min="79" max="79" width="2.140625" customWidth="1"/>
    <col min="80" max="80" width="23" customWidth="1"/>
    <col min="81" max="83" width="21.28515625" customWidth="1"/>
    <col min="84" max="84" width="18.28515625" customWidth="1"/>
    <col min="85" max="85" width="14.85546875" customWidth="1"/>
    <col min="86" max="86" width="10" customWidth="1"/>
    <col min="87" max="87" width="1.85546875" customWidth="1"/>
    <col min="88" max="88" width="22.7109375" customWidth="1"/>
    <col min="89" max="91" width="18.28515625" customWidth="1"/>
    <col min="92" max="92" width="14.85546875" customWidth="1"/>
    <col min="93" max="93" width="10" customWidth="1"/>
    <col min="94" max="94" width="2" customWidth="1"/>
    <col min="95" max="95" width="23" customWidth="1"/>
    <col min="96" max="97" width="18" customWidth="1"/>
    <col min="98" max="98" width="17.28515625" customWidth="1"/>
    <col min="99" max="99" width="17.42578125" customWidth="1"/>
    <col min="100" max="100" width="17.5703125" customWidth="1"/>
    <col min="101" max="107" width="17.42578125" customWidth="1"/>
    <col min="108" max="108" width="19.28515625" customWidth="1"/>
    <col min="109" max="109" width="19" customWidth="1"/>
    <col min="110" max="110" width="19.28515625" customWidth="1"/>
    <col min="111" max="111" width="18.42578125" customWidth="1"/>
    <col min="112" max="112" width="18.85546875" customWidth="1"/>
    <col min="113" max="113" width="18.7109375" customWidth="1"/>
    <col min="114" max="114" width="19" customWidth="1"/>
    <col min="115" max="115" width="18.85546875" customWidth="1"/>
    <col min="116" max="116" width="18.42578125" customWidth="1"/>
    <col min="117" max="117" width="18.85546875" customWidth="1"/>
    <col min="118" max="118" width="18.5703125" customWidth="1"/>
    <col min="119" max="119" width="18.28515625" customWidth="1"/>
    <col min="120" max="121" width="17.42578125" customWidth="1"/>
    <col min="122" max="123" width="18.28515625" customWidth="1"/>
    <col min="124" max="124" width="10" customWidth="1"/>
    <col min="125" max="125" width="1.42578125" customWidth="1"/>
    <col min="126" max="126" width="23" customWidth="1"/>
    <col min="127" max="128" width="18" customWidth="1"/>
    <col min="129" max="129" width="19" customWidth="1"/>
    <col min="130" max="130" width="18.42578125" customWidth="1"/>
    <col min="131" max="131" width="19.85546875" customWidth="1"/>
    <col min="132" max="132" width="18.5703125" customWidth="1"/>
    <col min="133" max="133" width="18.28515625" customWidth="1"/>
    <col min="134" max="134" width="14.85546875" customWidth="1"/>
    <col min="135" max="135" width="10" customWidth="1"/>
    <col min="136" max="136" width="1.85546875" customWidth="1"/>
    <col min="137" max="137" width="23" customWidth="1"/>
    <col min="138" max="138" width="18" customWidth="1"/>
    <col min="139" max="145" width="20.140625" customWidth="1"/>
    <col min="146" max="146" width="15.42578125" customWidth="1"/>
    <col min="147" max="147" width="14.85546875" customWidth="1"/>
    <col min="148" max="148" width="10" customWidth="1"/>
    <col min="149" max="149" width="2" customWidth="1"/>
    <col min="150" max="150" width="23" customWidth="1"/>
    <col min="151" max="152" width="18" customWidth="1"/>
    <col min="153" max="153" width="17.28515625" customWidth="1"/>
    <col min="154" max="154" width="17.42578125" customWidth="1"/>
    <col min="155" max="155" width="17.5703125" customWidth="1"/>
    <col min="156" max="162" width="17.42578125" customWidth="1"/>
    <col min="163" max="163" width="19.28515625" customWidth="1"/>
    <col min="164" max="164" width="19" customWidth="1"/>
    <col min="165" max="165" width="19.28515625" customWidth="1"/>
    <col min="166" max="166" width="18.42578125" customWidth="1"/>
    <col min="167" max="167" width="18.85546875" customWidth="1"/>
    <col min="168" max="168" width="18.7109375" customWidth="1"/>
    <col min="169" max="169" width="19" customWidth="1"/>
    <col min="170" max="170" width="18.85546875" customWidth="1"/>
    <col min="171" max="171" width="18.42578125" customWidth="1"/>
    <col min="172" max="173" width="18.28515625" customWidth="1"/>
    <col min="174" max="174" width="10" customWidth="1"/>
    <col min="175" max="175" width="2.140625" customWidth="1"/>
    <col min="176" max="176" width="23" customWidth="1"/>
    <col min="177" max="197" width="19.85546875" customWidth="1"/>
    <col min="198" max="199" width="18.28515625" customWidth="1"/>
    <col min="200" max="200" width="10" customWidth="1"/>
    <col min="201" max="201" width="1.85546875" customWidth="1"/>
    <col min="202" max="202" width="23" customWidth="1"/>
    <col min="203" max="212" width="19.85546875" customWidth="1"/>
    <col min="213" max="214" width="18.28515625" customWidth="1"/>
    <col min="215" max="215" width="10" customWidth="1"/>
    <col min="216" max="216" width="1.85546875" customWidth="1"/>
    <col min="217" max="217" width="31.7109375" customWidth="1"/>
    <col min="218" max="218" width="22.42578125" customWidth="1"/>
    <col min="219" max="219" width="19.7109375" customWidth="1"/>
  </cols>
  <sheetData>
    <row r="1" spans="1:219" ht="5.25" customHeight="1">
      <c r="B1" s="160"/>
      <c r="I1" s="161"/>
      <c r="J1" s="161"/>
      <c r="L1" s="162"/>
      <c r="M1" s="160"/>
      <c r="R1" s="66"/>
      <c r="S1" s="162"/>
      <c r="Y1" s="66"/>
      <c r="Z1" s="162"/>
      <c r="AA1" s="160"/>
      <c r="AJ1" s="66"/>
      <c r="AK1" s="162"/>
      <c r="AL1" s="160"/>
      <c r="AS1" s="66"/>
      <c r="AT1" s="162"/>
      <c r="AU1" s="160"/>
      <c r="AZ1" s="66"/>
      <c r="BA1" s="162"/>
      <c r="BB1" s="160"/>
      <c r="BK1" s="66"/>
      <c r="BL1" s="162"/>
      <c r="BM1" s="160"/>
      <c r="BS1" s="66"/>
      <c r="BT1" s="162"/>
      <c r="BU1" s="160"/>
      <c r="CA1" s="162"/>
      <c r="CB1" s="160"/>
      <c r="CH1" s="66"/>
      <c r="CI1" s="162"/>
      <c r="CJ1" s="163"/>
      <c r="CK1" s="163"/>
      <c r="CL1" s="163"/>
      <c r="CO1" s="66"/>
      <c r="CP1" s="162"/>
      <c r="CQ1" s="160"/>
      <c r="DT1" s="66"/>
      <c r="DU1" s="162"/>
      <c r="DV1" s="160"/>
      <c r="EE1" s="66"/>
      <c r="EF1" s="162"/>
      <c r="EG1" s="160"/>
      <c r="ER1" s="66"/>
      <c r="ES1" s="162"/>
      <c r="ET1" s="160"/>
      <c r="FR1" s="66"/>
      <c r="FS1" s="162"/>
      <c r="FT1" s="160"/>
      <c r="GR1" s="66"/>
      <c r="GS1" s="162"/>
      <c r="GT1" s="160"/>
      <c r="HG1" s="66"/>
      <c r="HH1" s="162"/>
      <c r="HK1" s="66"/>
    </row>
    <row r="2" spans="1:219" ht="23.25">
      <c r="A2" s="164"/>
      <c r="B2" s="326" t="s">
        <v>205</v>
      </c>
      <c r="C2" s="298"/>
      <c r="D2" s="298"/>
      <c r="E2" s="298"/>
      <c r="F2" s="298"/>
      <c r="G2" s="298"/>
      <c r="H2" s="302"/>
      <c r="I2" s="165"/>
      <c r="J2" s="165"/>
      <c r="K2" s="164"/>
      <c r="L2" s="166"/>
      <c r="M2" s="326" t="s">
        <v>206</v>
      </c>
      <c r="N2" s="298"/>
      <c r="O2" s="302"/>
      <c r="P2" s="164"/>
      <c r="Q2" s="164"/>
      <c r="R2" s="167"/>
      <c r="S2" s="166"/>
      <c r="T2" s="326" t="s">
        <v>207</v>
      </c>
      <c r="U2" s="298"/>
      <c r="V2" s="302"/>
      <c r="W2" s="164"/>
      <c r="X2" s="164"/>
      <c r="Y2" s="167"/>
      <c r="Z2" s="166"/>
      <c r="AA2" s="326" t="s">
        <v>208</v>
      </c>
      <c r="AB2" s="298"/>
      <c r="AC2" s="298"/>
      <c r="AD2" s="298"/>
      <c r="AE2" s="298"/>
      <c r="AF2" s="298"/>
      <c r="AG2" s="302"/>
      <c r="AH2" s="164"/>
      <c r="AI2" s="164"/>
      <c r="AJ2" s="167"/>
      <c r="AK2" s="166"/>
      <c r="AL2" s="326" t="s">
        <v>209</v>
      </c>
      <c r="AM2" s="298"/>
      <c r="AN2" s="298"/>
      <c r="AO2" s="298"/>
      <c r="AP2" s="302"/>
      <c r="AQ2" s="164"/>
      <c r="AR2" s="164"/>
      <c r="AS2" s="167"/>
      <c r="AT2" s="166"/>
      <c r="AU2" s="326" t="s">
        <v>210</v>
      </c>
      <c r="AV2" s="298"/>
      <c r="AW2" s="302"/>
      <c r="AX2" s="164"/>
      <c r="AY2" s="164"/>
      <c r="AZ2" s="167"/>
      <c r="BA2" s="166"/>
      <c r="BB2" s="326" t="s">
        <v>211</v>
      </c>
      <c r="BC2" s="298"/>
      <c r="BD2" s="298"/>
      <c r="BE2" s="298"/>
      <c r="BF2" s="298"/>
      <c r="BG2" s="298"/>
      <c r="BH2" s="302"/>
      <c r="BI2" s="164"/>
      <c r="BJ2" s="164"/>
      <c r="BK2" s="167"/>
      <c r="BL2" s="166"/>
      <c r="BM2" s="326" t="s">
        <v>212</v>
      </c>
      <c r="BN2" s="298"/>
      <c r="BO2" s="298"/>
      <c r="BP2" s="298"/>
      <c r="BQ2" s="164"/>
      <c r="BR2" s="164"/>
      <c r="BS2" s="167"/>
      <c r="BT2" s="166"/>
      <c r="BU2" s="326" t="s">
        <v>213</v>
      </c>
      <c r="BV2" s="298"/>
      <c r="BW2" s="298"/>
      <c r="BX2" s="164"/>
      <c r="BY2" s="164"/>
      <c r="BZ2" s="164"/>
      <c r="CA2" s="166"/>
      <c r="CB2" s="326" t="s">
        <v>214</v>
      </c>
      <c r="CC2" s="298"/>
      <c r="CD2" s="298"/>
      <c r="CE2" s="298"/>
      <c r="CF2" s="164"/>
      <c r="CG2" s="164"/>
      <c r="CH2" s="167"/>
      <c r="CI2" s="166"/>
      <c r="CJ2" s="327" t="s">
        <v>215</v>
      </c>
      <c r="CK2" s="328"/>
      <c r="CL2" s="321"/>
      <c r="CM2" s="168"/>
      <c r="CN2" s="168"/>
      <c r="CO2" s="169"/>
      <c r="CP2" s="166"/>
      <c r="CQ2" s="326" t="s">
        <v>216</v>
      </c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302"/>
      <c r="DR2" s="168"/>
      <c r="DS2" s="168"/>
      <c r="DT2" s="169"/>
      <c r="DU2" s="166"/>
      <c r="DV2" s="326" t="s">
        <v>217</v>
      </c>
      <c r="DW2" s="298"/>
      <c r="DX2" s="298"/>
      <c r="DY2" s="298"/>
      <c r="DZ2" s="298"/>
      <c r="EA2" s="298"/>
      <c r="EB2" s="302"/>
      <c r="EC2" s="164"/>
      <c r="ED2" s="164"/>
      <c r="EE2" s="167"/>
      <c r="EF2" s="166"/>
      <c r="EG2" s="326" t="s">
        <v>218</v>
      </c>
      <c r="EH2" s="298"/>
      <c r="EI2" s="298"/>
      <c r="EJ2" s="298"/>
      <c r="EK2" s="298"/>
      <c r="EL2" s="298"/>
      <c r="EM2" s="298"/>
      <c r="EN2" s="298"/>
      <c r="EO2" s="302"/>
      <c r="EP2" s="164"/>
      <c r="EQ2" s="164"/>
      <c r="ER2" s="167"/>
      <c r="ES2" s="166"/>
      <c r="ET2" s="326" t="s">
        <v>219</v>
      </c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302"/>
      <c r="FR2" s="66"/>
      <c r="FS2" s="166"/>
      <c r="FT2" s="326" t="s">
        <v>220</v>
      </c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302"/>
      <c r="GR2" s="66"/>
      <c r="GS2" s="162"/>
      <c r="GT2" s="326" t="s">
        <v>221</v>
      </c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G2" s="66"/>
      <c r="HH2" s="162"/>
      <c r="HK2" s="66"/>
    </row>
    <row r="3" spans="1:219" ht="60">
      <c r="A3" s="170"/>
      <c r="B3" s="171"/>
      <c r="C3" s="172" t="s">
        <v>222</v>
      </c>
      <c r="D3" s="172" t="s">
        <v>223</v>
      </c>
      <c r="E3" s="173" t="s">
        <v>224</v>
      </c>
      <c r="F3" s="174" t="s">
        <v>225</v>
      </c>
      <c r="G3" s="174" t="s">
        <v>226</v>
      </c>
      <c r="H3" s="174" t="s">
        <v>227</v>
      </c>
      <c r="I3" s="170">
        <v>6</v>
      </c>
      <c r="J3" s="175"/>
      <c r="K3" s="170"/>
      <c r="L3" s="176"/>
      <c r="M3" s="171"/>
      <c r="N3" s="174" t="s">
        <v>228</v>
      </c>
      <c r="O3" s="174" t="s">
        <v>229</v>
      </c>
      <c r="P3" s="170">
        <v>2</v>
      </c>
      <c r="Q3" s="170"/>
      <c r="R3" s="177"/>
      <c r="S3" s="176"/>
      <c r="T3" s="178"/>
      <c r="U3" s="179" t="s">
        <v>230</v>
      </c>
      <c r="V3" s="180" t="s">
        <v>231</v>
      </c>
      <c r="W3" s="170">
        <v>2</v>
      </c>
      <c r="X3" s="170"/>
      <c r="Y3" s="177"/>
      <c r="Z3" s="176"/>
      <c r="AA3" s="171"/>
      <c r="AB3" s="172" t="s">
        <v>232</v>
      </c>
      <c r="AC3" s="173" t="s">
        <v>233</v>
      </c>
      <c r="AD3" s="174" t="s">
        <v>234</v>
      </c>
      <c r="AE3" s="174" t="s">
        <v>234</v>
      </c>
      <c r="AF3" s="174" t="s">
        <v>234</v>
      </c>
      <c r="AG3" s="180" t="s">
        <v>235</v>
      </c>
      <c r="AH3" s="170">
        <v>6</v>
      </c>
      <c r="AI3" s="170"/>
      <c r="AJ3" s="177"/>
      <c r="AK3" s="176"/>
      <c r="AL3" s="171"/>
      <c r="AM3" s="173" t="s">
        <v>236</v>
      </c>
      <c r="AN3" s="174" t="s">
        <v>237</v>
      </c>
      <c r="AO3" s="174" t="s">
        <v>238</v>
      </c>
      <c r="AP3" s="174" t="s">
        <v>239</v>
      </c>
      <c r="AQ3" s="170">
        <v>4</v>
      </c>
      <c r="AS3" s="66"/>
      <c r="AT3" s="162"/>
      <c r="AU3" s="171"/>
      <c r="AV3" s="180" t="s">
        <v>240</v>
      </c>
      <c r="AW3" s="180" t="s">
        <v>241</v>
      </c>
      <c r="AX3" s="170">
        <v>2</v>
      </c>
      <c r="AZ3" s="66"/>
      <c r="BA3" s="162"/>
      <c r="BB3" s="171"/>
      <c r="BC3" s="174" t="s">
        <v>242</v>
      </c>
      <c r="BD3" s="174" t="s">
        <v>243</v>
      </c>
      <c r="BE3" s="174" t="s">
        <v>244</v>
      </c>
      <c r="BF3" s="174" t="s">
        <v>245</v>
      </c>
      <c r="BG3" s="180" t="s">
        <v>246</v>
      </c>
      <c r="BH3" s="180" t="s">
        <v>247</v>
      </c>
      <c r="BI3" s="170">
        <v>6</v>
      </c>
      <c r="BK3" s="66"/>
      <c r="BL3" s="162"/>
      <c r="BM3" s="171"/>
      <c r="BN3" s="173" t="s">
        <v>248</v>
      </c>
      <c r="BO3" s="174" t="s">
        <v>249</v>
      </c>
      <c r="BP3" s="174" t="s">
        <v>250</v>
      </c>
      <c r="BQ3" s="170">
        <v>3</v>
      </c>
      <c r="BS3" s="66"/>
      <c r="BT3" s="162"/>
      <c r="BU3" s="171"/>
      <c r="BV3" s="174" t="s">
        <v>251</v>
      </c>
      <c r="BW3" s="174" t="s">
        <v>251</v>
      </c>
      <c r="BX3" s="170">
        <v>2</v>
      </c>
      <c r="CA3" s="162"/>
      <c r="CB3" s="171"/>
      <c r="CC3" s="181" t="s">
        <v>252</v>
      </c>
      <c r="CD3" s="181" t="s">
        <v>253</v>
      </c>
      <c r="CE3" s="181" t="s">
        <v>254</v>
      </c>
      <c r="CF3" s="170">
        <v>3</v>
      </c>
      <c r="CH3" s="66"/>
      <c r="CI3" s="162"/>
      <c r="CJ3" s="182"/>
      <c r="CK3" s="183" t="s">
        <v>255</v>
      </c>
      <c r="CL3" s="180" t="s">
        <v>256</v>
      </c>
      <c r="CM3" s="170">
        <v>2</v>
      </c>
      <c r="CO3" s="66"/>
      <c r="CP3" s="162"/>
      <c r="CQ3" s="171"/>
      <c r="CR3" s="172" t="s">
        <v>257</v>
      </c>
      <c r="CS3" s="172" t="s">
        <v>258</v>
      </c>
      <c r="CT3" s="172" t="s">
        <v>259</v>
      </c>
      <c r="CU3" s="172" t="s">
        <v>260</v>
      </c>
      <c r="CV3" s="172" t="s">
        <v>261</v>
      </c>
      <c r="CW3" s="172" t="s">
        <v>262</v>
      </c>
      <c r="CX3" s="172" t="s">
        <v>263</v>
      </c>
      <c r="CY3" s="172" t="s">
        <v>264</v>
      </c>
      <c r="CZ3" s="172" t="s">
        <v>265</v>
      </c>
      <c r="DA3" s="172" t="s">
        <v>266</v>
      </c>
      <c r="DB3" s="172" t="s">
        <v>267</v>
      </c>
      <c r="DC3" s="172" t="s">
        <v>268</v>
      </c>
      <c r="DD3" s="172" t="s">
        <v>269</v>
      </c>
      <c r="DE3" s="172" t="s">
        <v>270</v>
      </c>
      <c r="DF3" s="172" t="s">
        <v>271</v>
      </c>
      <c r="DG3" s="174" t="s">
        <v>272</v>
      </c>
      <c r="DH3" s="174" t="s">
        <v>273</v>
      </c>
      <c r="DI3" s="174" t="s">
        <v>274</v>
      </c>
      <c r="DJ3" s="174" t="s">
        <v>275</v>
      </c>
      <c r="DK3" s="174" t="s">
        <v>276</v>
      </c>
      <c r="DL3" s="174" t="s">
        <v>277</v>
      </c>
      <c r="DM3" s="174" t="s">
        <v>278</v>
      </c>
      <c r="DN3" s="174" t="s">
        <v>279</v>
      </c>
      <c r="DO3" s="174" t="s">
        <v>280</v>
      </c>
      <c r="DP3" s="184" t="s">
        <v>281</v>
      </c>
      <c r="DQ3" s="184" t="s">
        <v>282</v>
      </c>
      <c r="DR3" s="170">
        <v>26</v>
      </c>
      <c r="DT3" s="66"/>
      <c r="DU3" s="162"/>
      <c r="DV3" s="171"/>
      <c r="DW3" s="173" t="s">
        <v>283</v>
      </c>
      <c r="DX3" s="174" t="s">
        <v>284</v>
      </c>
      <c r="DY3" s="174" t="s">
        <v>285</v>
      </c>
      <c r="DZ3" s="174" t="s">
        <v>286</v>
      </c>
      <c r="EA3" s="174" t="s">
        <v>287</v>
      </c>
      <c r="EB3" s="174" t="s">
        <v>288</v>
      </c>
      <c r="EC3" s="170">
        <v>6</v>
      </c>
      <c r="EE3" s="66"/>
      <c r="EF3" s="162"/>
      <c r="EG3" s="171"/>
      <c r="EH3" s="173" t="s">
        <v>289</v>
      </c>
      <c r="EI3" s="174" t="s">
        <v>290</v>
      </c>
      <c r="EJ3" s="174" t="s">
        <v>291</v>
      </c>
      <c r="EK3" s="174" t="s">
        <v>292</v>
      </c>
      <c r="EL3" s="174" t="s">
        <v>293</v>
      </c>
      <c r="EM3" s="174" t="s">
        <v>294</v>
      </c>
      <c r="EN3" s="174" t="s">
        <v>295</v>
      </c>
      <c r="EO3" s="185" t="s">
        <v>296</v>
      </c>
      <c r="EP3" s="170">
        <v>8</v>
      </c>
      <c r="ER3" s="66"/>
      <c r="ES3" s="162"/>
      <c r="ET3" s="171"/>
      <c r="EU3" s="173" t="s">
        <v>297</v>
      </c>
      <c r="EV3" s="173" t="s">
        <v>298</v>
      </c>
      <c r="EW3" s="173" t="s">
        <v>299</v>
      </c>
      <c r="EX3" s="180" t="s">
        <v>300</v>
      </c>
      <c r="EY3" s="174" t="s">
        <v>301</v>
      </c>
      <c r="EZ3" s="174" t="s">
        <v>302</v>
      </c>
      <c r="FA3" s="174" t="s">
        <v>303</v>
      </c>
      <c r="FB3" s="174" t="s">
        <v>304</v>
      </c>
      <c r="FC3" s="174" t="s">
        <v>305</v>
      </c>
      <c r="FD3" s="174" t="s">
        <v>306</v>
      </c>
      <c r="FE3" s="174" t="s">
        <v>307</v>
      </c>
      <c r="FF3" s="174" t="s">
        <v>308</v>
      </c>
      <c r="FG3" s="174" t="s">
        <v>309</v>
      </c>
      <c r="FH3" s="174" t="s">
        <v>310</v>
      </c>
      <c r="FI3" s="174" t="s">
        <v>311</v>
      </c>
      <c r="FJ3" s="174" t="s">
        <v>312</v>
      </c>
      <c r="FK3" s="174" t="s">
        <v>313</v>
      </c>
      <c r="FL3" s="174" t="s">
        <v>314</v>
      </c>
      <c r="FM3" s="174" t="s">
        <v>315</v>
      </c>
      <c r="FN3" s="174" t="s">
        <v>316</v>
      </c>
      <c r="FO3" s="174" t="s">
        <v>317</v>
      </c>
      <c r="FP3" s="170">
        <v>21</v>
      </c>
      <c r="FR3" s="66"/>
      <c r="FS3" s="162"/>
      <c r="FT3" s="171"/>
      <c r="FU3" s="174" t="s">
        <v>318</v>
      </c>
      <c r="FV3" s="174" t="s">
        <v>319</v>
      </c>
      <c r="FW3" s="174" t="s">
        <v>320</v>
      </c>
      <c r="FX3" s="174" t="s">
        <v>321</v>
      </c>
      <c r="FY3" s="174" t="s">
        <v>322</v>
      </c>
      <c r="FZ3" s="174" t="s">
        <v>323</v>
      </c>
      <c r="GA3" s="174" t="s">
        <v>324</v>
      </c>
      <c r="GB3" s="174" t="s">
        <v>325</v>
      </c>
      <c r="GC3" s="174" t="s">
        <v>326</v>
      </c>
      <c r="GD3" s="174" t="s">
        <v>327</v>
      </c>
      <c r="GE3" s="174" t="s">
        <v>328</v>
      </c>
      <c r="GF3" s="174" t="s">
        <v>329</v>
      </c>
      <c r="GG3" s="174" t="s">
        <v>330</v>
      </c>
      <c r="GH3" s="174" t="s">
        <v>331</v>
      </c>
      <c r="GI3" s="174" t="s">
        <v>332</v>
      </c>
      <c r="GJ3" s="172" t="s">
        <v>333</v>
      </c>
      <c r="GK3" s="172" t="s">
        <v>334</v>
      </c>
      <c r="GL3" s="172" t="s">
        <v>335</v>
      </c>
      <c r="GM3" s="172" t="s">
        <v>336</v>
      </c>
      <c r="GN3" s="180" t="s">
        <v>337</v>
      </c>
      <c r="GO3" s="180" t="s">
        <v>338</v>
      </c>
      <c r="GP3" s="170">
        <v>21</v>
      </c>
      <c r="GR3" s="66"/>
      <c r="GS3" s="162"/>
      <c r="GT3" s="171"/>
      <c r="GU3" s="172" t="s">
        <v>339</v>
      </c>
      <c r="GV3" s="172" t="s">
        <v>340</v>
      </c>
      <c r="GW3" s="172" t="s">
        <v>341</v>
      </c>
      <c r="GX3" s="173" t="s">
        <v>342</v>
      </c>
      <c r="GY3" s="174" t="s">
        <v>343</v>
      </c>
      <c r="GZ3" s="174" t="s">
        <v>344</v>
      </c>
      <c r="HA3" s="174" t="s">
        <v>345</v>
      </c>
      <c r="HB3" s="174" t="s">
        <v>346</v>
      </c>
      <c r="HC3" s="174" t="s">
        <v>347</v>
      </c>
      <c r="HD3" s="174" t="s">
        <v>348</v>
      </c>
      <c r="HE3" s="170">
        <v>21</v>
      </c>
      <c r="HG3" s="66"/>
      <c r="HH3" s="162"/>
      <c r="HI3" s="186">
        <f>GP3+FP3+EP3+EC3+DR3+CM3+CF3+BX3+BQ3+BI3+AX3+AQ3+AH3+W3+P3+I3</f>
        <v>120</v>
      </c>
      <c r="HK3" s="66"/>
    </row>
    <row r="4" spans="1:219">
      <c r="B4" s="187" t="s">
        <v>349</v>
      </c>
      <c r="C4" s="188">
        <v>300</v>
      </c>
      <c r="D4" s="188">
        <v>300</v>
      </c>
      <c r="E4" s="188">
        <v>300</v>
      </c>
      <c r="F4" s="188">
        <v>1500</v>
      </c>
      <c r="G4" s="188">
        <v>1500</v>
      </c>
      <c r="H4" s="188">
        <v>1500</v>
      </c>
      <c r="I4" s="161"/>
      <c r="J4" s="161"/>
      <c r="L4" s="162"/>
      <c r="M4" s="187" t="s">
        <v>349</v>
      </c>
      <c r="N4" s="188">
        <v>1500</v>
      </c>
      <c r="O4" s="188">
        <v>1500</v>
      </c>
      <c r="R4" s="66"/>
      <c r="S4" s="162"/>
      <c r="T4" s="187" t="s">
        <v>349</v>
      </c>
      <c r="U4" s="188">
        <v>1500</v>
      </c>
      <c r="V4" s="188">
        <v>12000</v>
      </c>
      <c r="Y4" s="66"/>
      <c r="Z4" s="162"/>
      <c r="AA4" s="187" t="s">
        <v>349</v>
      </c>
      <c r="AB4" s="188">
        <v>300</v>
      </c>
      <c r="AC4" s="188">
        <v>300</v>
      </c>
      <c r="AD4" s="188">
        <v>1500</v>
      </c>
      <c r="AE4" s="188">
        <v>1500</v>
      </c>
      <c r="AF4" s="188">
        <v>1500</v>
      </c>
      <c r="AG4" s="188">
        <v>12000</v>
      </c>
      <c r="AJ4" s="66"/>
      <c r="AK4" s="162"/>
      <c r="AL4" s="187" t="s">
        <v>349</v>
      </c>
      <c r="AM4" s="188">
        <v>300</v>
      </c>
      <c r="AN4" s="188">
        <v>1500</v>
      </c>
      <c r="AO4" s="188">
        <v>1500</v>
      </c>
      <c r="AP4" s="188">
        <v>1500</v>
      </c>
      <c r="AS4" s="66"/>
      <c r="AT4" s="162"/>
      <c r="AU4" s="187" t="s">
        <v>349</v>
      </c>
      <c r="AV4" s="188">
        <v>12000</v>
      </c>
      <c r="AW4" s="188">
        <v>12000</v>
      </c>
      <c r="AZ4" s="66"/>
      <c r="BA4" s="162"/>
      <c r="BB4" s="187" t="s">
        <v>349</v>
      </c>
      <c r="BC4" s="188">
        <v>1500</v>
      </c>
      <c r="BD4" s="188">
        <v>1500</v>
      </c>
      <c r="BE4" s="188">
        <v>1500</v>
      </c>
      <c r="BF4" s="188">
        <v>1500</v>
      </c>
      <c r="BG4" s="188">
        <v>12000</v>
      </c>
      <c r="BH4" s="188">
        <v>12000</v>
      </c>
      <c r="BK4" s="66"/>
      <c r="BL4" s="162"/>
      <c r="BM4" s="187" t="s">
        <v>349</v>
      </c>
      <c r="BN4" s="188">
        <v>300</v>
      </c>
      <c r="BO4" s="188">
        <v>1500</v>
      </c>
      <c r="BP4" s="188">
        <v>1500</v>
      </c>
      <c r="BS4" s="66"/>
      <c r="BT4" s="162"/>
      <c r="BU4" s="187" t="s">
        <v>349</v>
      </c>
      <c r="BV4" s="188">
        <v>1500</v>
      </c>
      <c r="BW4" s="188">
        <v>1500</v>
      </c>
      <c r="CA4" s="162"/>
      <c r="CB4" s="187" t="s">
        <v>349</v>
      </c>
      <c r="CC4" s="188">
        <v>1500</v>
      </c>
      <c r="CD4" s="188">
        <v>1500</v>
      </c>
      <c r="CE4" s="188">
        <v>1500</v>
      </c>
      <c r="CH4" s="66"/>
      <c r="CI4" s="162"/>
      <c r="CJ4" s="189" t="s">
        <v>349</v>
      </c>
      <c r="CK4" s="190">
        <v>1500</v>
      </c>
      <c r="CL4" s="188">
        <v>12000</v>
      </c>
      <c r="CO4" s="66"/>
      <c r="CP4" s="162"/>
      <c r="CQ4" s="187" t="s">
        <v>349</v>
      </c>
      <c r="CR4" s="188">
        <v>300</v>
      </c>
      <c r="CS4" s="188">
        <v>300</v>
      </c>
      <c r="CT4" s="188">
        <v>300</v>
      </c>
      <c r="CU4" s="188">
        <v>300</v>
      </c>
      <c r="CV4" s="188">
        <v>300</v>
      </c>
      <c r="CW4" s="188">
        <v>300</v>
      </c>
      <c r="CX4" s="188">
        <v>300</v>
      </c>
      <c r="CY4" s="188">
        <v>300</v>
      </c>
      <c r="CZ4" s="188">
        <v>300</v>
      </c>
      <c r="DA4" s="188">
        <v>300</v>
      </c>
      <c r="DB4" s="188">
        <v>300</v>
      </c>
      <c r="DC4" s="188">
        <v>300</v>
      </c>
      <c r="DD4" s="188">
        <v>300</v>
      </c>
      <c r="DE4" s="188">
        <v>300</v>
      </c>
      <c r="DF4" s="188">
        <v>300</v>
      </c>
      <c r="DG4" s="190">
        <v>1500</v>
      </c>
      <c r="DH4" s="190">
        <v>1500</v>
      </c>
      <c r="DI4" s="190">
        <v>1500</v>
      </c>
      <c r="DJ4" s="190">
        <v>1500</v>
      </c>
      <c r="DK4" s="190">
        <v>1500</v>
      </c>
      <c r="DL4" s="190">
        <v>1500</v>
      </c>
      <c r="DM4" s="190">
        <v>1500</v>
      </c>
      <c r="DN4" s="190">
        <v>1500</v>
      </c>
      <c r="DO4" s="190">
        <v>1500</v>
      </c>
      <c r="DP4" s="188">
        <v>25000</v>
      </c>
      <c r="DQ4" s="188">
        <v>25000</v>
      </c>
      <c r="DT4" s="66"/>
      <c r="DU4" s="162"/>
      <c r="DV4" s="187" t="s">
        <v>349</v>
      </c>
      <c r="DW4" s="188">
        <v>300</v>
      </c>
      <c r="DX4" s="188">
        <v>1500</v>
      </c>
      <c r="DY4" s="188">
        <v>1500</v>
      </c>
      <c r="DZ4" s="188">
        <v>1500</v>
      </c>
      <c r="EA4" s="188">
        <v>1500</v>
      </c>
      <c r="EB4" s="188">
        <v>1500</v>
      </c>
      <c r="EE4" s="66"/>
      <c r="EF4" s="162"/>
      <c r="EG4" s="187" t="s">
        <v>349</v>
      </c>
      <c r="EH4" s="188">
        <v>300</v>
      </c>
      <c r="EI4" s="188">
        <v>1500</v>
      </c>
      <c r="EJ4" s="188">
        <v>1500</v>
      </c>
      <c r="EK4" s="188">
        <v>1500</v>
      </c>
      <c r="EL4" s="188">
        <v>1500</v>
      </c>
      <c r="EM4" s="188">
        <v>1500</v>
      </c>
      <c r="EN4" s="188">
        <v>1500</v>
      </c>
      <c r="EO4" s="188">
        <v>2500</v>
      </c>
      <c r="ER4" s="66"/>
      <c r="ES4" s="162"/>
      <c r="ET4" s="187" t="s">
        <v>349</v>
      </c>
      <c r="EU4" s="188">
        <v>300</v>
      </c>
      <c r="EV4" s="188">
        <v>300</v>
      </c>
      <c r="EW4" s="188">
        <v>300</v>
      </c>
      <c r="EX4" s="188">
        <v>12000</v>
      </c>
      <c r="EY4" s="188">
        <v>1500</v>
      </c>
      <c r="EZ4" s="188">
        <v>1500</v>
      </c>
      <c r="FA4" s="188">
        <v>1500</v>
      </c>
      <c r="FB4" s="188">
        <v>1500</v>
      </c>
      <c r="FC4" s="188">
        <v>1500</v>
      </c>
      <c r="FD4" s="188">
        <v>1500</v>
      </c>
      <c r="FE4" s="188">
        <v>1500</v>
      </c>
      <c r="FF4" s="188">
        <v>1500</v>
      </c>
      <c r="FG4" s="188">
        <v>1500</v>
      </c>
      <c r="FH4" s="188">
        <v>1500</v>
      </c>
      <c r="FI4" s="188">
        <v>1500</v>
      </c>
      <c r="FJ4" s="188">
        <v>1500</v>
      </c>
      <c r="FK4" s="188">
        <v>1500</v>
      </c>
      <c r="FL4" s="188">
        <v>1500</v>
      </c>
      <c r="FM4" s="188">
        <v>1500</v>
      </c>
      <c r="FN4" s="188">
        <v>1500</v>
      </c>
      <c r="FO4" s="188">
        <v>1500</v>
      </c>
      <c r="FR4" s="66"/>
      <c r="FS4" s="162"/>
      <c r="FT4" s="187" t="s">
        <v>349</v>
      </c>
      <c r="FU4" s="188">
        <v>1500</v>
      </c>
      <c r="FV4" s="188">
        <v>1500</v>
      </c>
      <c r="FW4" s="188">
        <v>1500</v>
      </c>
      <c r="FX4" s="188">
        <v>1500</v>
      </c>
      <c r="FY4" s="188">
        <v>1500</v>
      </c>
      <c r="FZ4" s="188">
        <v>1500</v>
      </c>
      <c r="GA4" s="188">
        <v>1500</v>
      </c>
      <c r="GB4" s="188">
        <v>1500</v>
      </c>
      <c r="GC4" s="188">
        <v>1500</v>
      </c>
      <c r="GD4" s="188">
        <v>1500</v>
      </c>
      <c r="GE4" s="188">
        <v>1500</v>
      </c>
      <c r="GF4" s="188">
        <v>1500</v>
      </c>
      <c r="GG4" s="188">
        <v>1500</v>
      </c>
      <c r="GH4" s="188">
        <v>1500</v>
      </c>
      <c r="GI4" s="188">
        <v>1500</v>
      </c>
      <c r="GJ4" s="188">
        <v>300</v>
      </c>
      <c r="GK4" s="188">
        <v>300</v>
      </c>
      <c r="GL4" s="188">
        <v>300</v>
      </c>
      <c r="GM4" s="188">
        <v>300</v>
      </c>
      <c r="GN4" s="188">
        <v>12000</v>
      </c>
      <c r="GO4" s="188">
        <v>12000</v>
      </c>
      <c r="GR4" s="66"/>
      <c r="GS4" s="162"/>
      <c r="GT4" s="187" t="s">
        <v>349</v>
      </c>
      <c r="GU4" s="188">
        <v>300</v>
      </c>
      <c r="GV4" s="188">
        <v>300</v>
      </c>
      <c r="GW4" s="188">
        <v>300</v>
      </c>
      <c r="GX4" s="188">
        <v>300</v>
      </c>
      <c r="GY4" s="188">
        <v>1500</v>
      </c>
      <c r="GZ4" s="188">
        <v>1500</v>
      </c>
      <c r="HA4" s="188">
        <v>1500</v>
      </c>
      <c r="HB4" s="188">
        <v>1500</v>
      </c>
      <c r="HC4" s="188">
        <v>1500</v>
      </c>
      <c r="HD4" s="188">
        <v>1500</v>
      </c>
      <c r="HG4" s="66"/>
      <c r="HH4" s="162"/>
      <c r="HK4" s="66"/>
    </row>
    <row r="5" spans="1:219">
      <c r="B5" s="187" t="s">
        <v>350</v>
      </c>
      <c r="C5" s="188">
        <f t="shared" ref="C5:H5" si="0">6*C4</f>
        <v>1800</v>
      </c>
      <c r="D5" s="188">
        <f t="shared" si="0"/>
        <v>1800</v>
      </c>
      <c r="E5" s="188">
        <f t="shared" si="0"/>
        <v>1800</v>
      </c>
      <c r="F5" s="188">
        <f t="shared" si="0"/>
        <v>9000</v>
      </c>
      <c r="G5" s="188">
        <f t="shared" si="0"/>
        <v>9000</v>
      </c>
      <c r="H5" s="188">
        <f t="shared" si="0"/>
        <v>9000</v>
      </c>
      <c r="I5" s="161"/>
      <c r="J5" s="161"/>
      <c r="L5" s="162"/>
      <c r="M5" s="187"/>
      <c r="N5" s="188"/>
      <c r="O5" s="188"/>
      <c r="R5" s="66"/>
      <c r="S5" s="162"/>
      <c r="T5" s="187" t="s">
        <v>350</v>
      </c>
      <c r="U5" s="188">
        <f t="shared" ref="U5:V5" si="1">6*U4</f>
        <v>9000</v>
      </c>
      <c r="V5" s="188">
        <f t="shared" si="1"/>
        <v>72000</v>
      </c>
      <c r="Y5" s="66"/>
      <c r="Z5" s="162"/>
      <c r="AA5" s="187" t="s">
        <v>350</v>
      </c>
      <c r="AB5" s="188">
        <f t="shared" ref="AB5:AG5" si="2">6*AB4</f>
        <v>1800</v>
      </c>
      <c r="AC5" s="188">
        <f t="shared" si="2"/>
        <v>1800</v>
      </c>
      <c r="AD5" s="188">
        <f t="shared" si="2"/>
        <v>9000</v>
      </c>
      <c r="AE5" s="188">
        <f t="shared" si="2"/>
        <v>9000</v>
      </c>
      <c r="AF5" s="188">
        <f t="shared" si="2"/>
        <v>9000</v>
      </c>
      <c r="AG5" s="188">
        <f t="shared" si="2"/>
        <v>72000</v>
      </c>
      <c r="AJ5" s="66"/>
      <c r="AK5" s="162"/>
      <c r="AL5" s="187" t="s">
        <v>350</v>
      </c>
      <c r="AM5" s="188">
        <f t="shared" ref="AM5:AP5" si="3">6*AM4</f>
        <v>1800</v>
      </c>
      <c r="AN5" s="188">
        <f t="shared" si="3"/>
        <v>9000</v>
      </c>
      <c r="AO5" s="188">
        <f t="shared" si="3"/>
        <v>9000</v>
      </c>
      <c r="AP5" s="188">
        <f t="shared" si="3"/>
        <v>9000</v>
      </c>
      <c r="AS5" s="66"/>
      <c r="AT5" s="162"/>
      <c r="AU5" s="187" t="s">
        <v>350</v>
      </c>
      <c r="AV5" s="188">
        <f t="shared" ref="AV5:AW5" si="4">6*AV4</f>
        <v>72000</v>
      </c>
      <c r="AW5" s="188">
        <f t="shared" si="4"/>
        <v>72000</v>
      </c>
      <c r="AZ5" s="66"/>
      <c r="BA5" s="162"/>
      <c r="BB5" s="187" t="s">
        <v>350</v>
      </c>
      <c r="BC5" s="188">
        <f t="shared" ref="BC5:BH5" si="5">6*BC4</f>
        <v>9000</v>
      </c>
      <c r="BD5" s="188">
        <f t="shared" si="5"/>
        <v>9000</v>
      </c>
      <c r="BE5" s="188">
        <f t="shared" si="5"/>
        <v>9000</v>
      </c>
      <c r="BF5" s="188">
        <f t="shared" si="5"/>
        <v>9000</v>
      </c>
      <c r="BG5" s="188">
        <f t="shared" si="5"/>
        <v>72000</v>
      </c>
      <c r="BH5" s="188">
        <f t="shared" si="5"/>
        <v>72000</v>
      </c>
      <c r="BK5" s="66"/>
      <c r="BL5" s="162"/>
      <c r="BM5" s="187" t="s">
        <v>350</v>
      </c>
      <c r="BN5" s="188">
        <f t="shared" ref="BN5:BP5" si="6">6*BN4</f>
        <v>1800</v>
      </c>
      <c r="BO5" s="188">
        <f t="shared" si="6"/>
        <v>9000</v>
      </c>
      <c r="BP5" s="188">
        <f t="shared" si="6"/>
        <v>9000</v>
      </c>
      <c r="BS5" s="66"/>
      <c r="BT5" s="162"/>
      <c r="BU5" s="187" t="s">
        <v>350</v>
      </c>
      <c r="BV5" s="188">
        <f t="shared" ref="BV5:BW5" si="7">6*BV4</f>
        <v>9000</v>
      </c>
      <c r="BW5" s="188">
        <f t="shared" si="7"/>
        <v>9000</v>
      </c>
      <c r="CA5" s="162"/>
      <c r="CB5" s="187" t="s">
        <v>350</v>
      </c>
      <c r="CC5" s="188">
        <f t="shared" ref="CC5:CE5" si="8">6*CC4</f>
        <v>9000</v>
      </c>
      <c r="CD5" s="188">
        <f t="shared" si="8"/>
        <v>9000</v>
      </c>
      <c r="CE5" s="188">
        <f t="shared" si="8"/>
        <v>9000</v>
      </c>
      <c r="CH5" s="66"/>
      <c r="CI5" s="162"/>
      <c r="CJ5" s="189" t="s">
        <v>350</v>
      </c>
      <c r="CK5" s="190">
        <f t="shared" ref="CK5:CL5" si="9">6*CK4</f>
        <v>9000</v>
      </c>
      <c r="CL5" s="188">
        <f t="shared" si="9"/>
        <v>72000</v>
      </c>
      <c r="CO5" s="66"/>
      <c r="CP5" s="162"/>
      <c r="CQ5" s="187" t="s">
        <v>350</v>
      </c>
      <c r="CR5" s="188">
        <f t="shared" ref="CR5:DQ5" si="10">6*CR4</f>
        <v>1800</v>
      </c>
      <c r="CS5" s="188">
        <f t="shared" si="10"/>
        <v>1800</v>
      </c>
      <c r="CT5" s="188">
        <f t="shared" si="10"/>
        <v>1800</v>
      </c>
      <c r="CU5" s="188">
        <f t="shared" si="10"/>
        <v>1800</v>
      </c>
      <c r="CV5" s="188">
        <f t="shared" si="10"/>
        <v>1800</v>
      </c>
      <c r="CW5" s="188">
        <f t="shared" si="10"/>
        <v>1800</v>
      </c>
      <c r="CX5" s="188">
        <f t="shared" si="10"/>
        <v>1800</v>
      </c>
      <c r="CY5" s="188">
        <f t="shared" si="10"/>
        <v>1800</v>
      </c>
      <c r="CZ5" s="188">
        <f t="shared" si="10"/>
        <v>1800</v>
      </c>
      <c r="DA5" s="188">
        <f t="shared" si="10"/>
        <v>1800</v>
      </c>
      <c r="DB5" s="188">
        <f t="shared" si="10"/>
        <v>1800</v>
      </c>
      <c r="DC5" s="188">
        <f t="shared" si="10"/>
        <v>1800</v>
      </c>
      <c r="DD5" s="188">
        <f t="shared" si="10"/>
        <v>1800</v>
      </c>
      <c r="DE5" s="188">
        <f t="shared" si="10"/>
        <v>1800</v>
      </c>
      <c r="DF5" s="188">
        <f t="shared" si="10"/>
        <v>1800</v>
      </c>
      <c r="DG5" s="190">
        <f t="shared" si="10"/>
        <v>9000</v>
      </c>
      <c r="DH5" s="190">
        <f t="shared" si="10"/>
        <v>9000</v>
      </c>
      <c r="DI5" s="190">
        <f t="shared" si="10"/>
        <v>9000</v>
      </c>
      <c r="DJ5" s="190">
        <f t="shared" si="10"/>
        <v>9000</v>
      </c>
      <c r="DK5" s="190">
        <f t="shared" si="10"/>
        <v>9000</v>
      </c>
      <c r="DL5" s="190">
        <f t="shared" si="10"/>
        <v>9000</v>
      </c>
      <c r="DM5" s="190">
        <f t="shared" si="10"/>
        <v>9000</v>
      </c>
      <c r="DN5" s="190">
        <f t="shared" si="10"/>
        <v>9000</v>
      </c>
      <c r="DO5" s="190">
        <f t="shared" si="10"/>
        <v>9000</v>
      </c>
      <c r="DP5" s="190">
        <f t="shared" si="10"/>
        <v>150000</v>
      </c>
      <c r="DQ5" s="190">
        <f t="shared" si="10"/>
        <v>150000</v>
      </c>
      <c r="DT5" s="66"/>
      <c r="DU5" s="162"/>
      <c r="DV5" s="187" t="s">
        <v>350</v>
      </c>
      <c r="DW5" s="188">
        <f t="shared" ref="DW5:EB5" si="11">6*DW4</f>
        <v>1800</v>
      </c>
      <c r="DX5" s="188">
        <f t="shared" si="11"/>
        <v>9000</v>
      </c>
      <c r="DY5" s="188">
        <f t="shared" si="11"/>
        <v>9000</v>
      </c>
      <c r="DZ5" s="188">
        <f t="shared" si="11"/>
        <v>9000</v>
      </c>
      <c r="EA5" s="188">
        <f t="shared" si="11"/>
        <v>9000</v>
      </c>
      <c r="EB5" s="188">
        <f t="shared" si="11"/>
        <v>9000</v>
      </c>
      <c r="EE5" s="66"/>
      <c r="EF5" s="162"/>
      <c r="EG5" s="187" t="s">
        <v>350</v>
      </c>
      <c r="EH5" s="188">
        <f t="shared" ref="EH5:EO5" si="12">6*EH4</f>
        <v>1800</v>
      </c>
      <c r="EI5" s="188">
        <f t="shared" si="12"/>
        <v>9000</v>
      </c>
      <c r="EJ5" s="188">
        <f t="shared" si="12"/>
        <v>9000</v>
      </c>
      <c r="EK5" s="188">
        <f t="shared" si="12"/>
        <v>9000</v>
      </c>
      <c r="EL5" s="188">
        <f t="shared" si="12"/>
        <v>9000</v>
      </c>
      <c r="EM5" s="188">
        <f t="shared" si="12"/>
        <v>9000</v>
      </c>
      <c r="EN5" s="188">
        <f t="shared" si="12"/>
        <v>9000</v>
      </c>
      <c r="EO5" s="188">
        <f t="shared" si="12"/>
        <v>15000</v>
      </c>
      <c r="ER5" s="66"/>
      <c r="ES5" s="162"/>
      <c r="ET5" s="187" t="s">
        <v>350</v>
      </c>
      <c r="EU5" s="188">
        <f t="shared" ref="EU5:FO5" si="13">6*EU4</f>
        <v>1800</v>
      </c>
      <c r="EV5" s="188">
        <f t="shared" si="13"/>
        <v>1800</v>
      </c>
      <c r="EW5" s="188">
        <f t="shared" si="13"/>
        <v>1800</v>
      </c>
      <c r="EX5" s="188">
        <f t="shared" si="13"/>
        <v>72000</v>
      </c>
      <c r="EY5" s="188">
        <f t="shared" si="13"/>
        <v>9000</v>
      </c>
      <c r="EZ5" s="188">
        <f t="shared" si="13"/>
        <v>9000</v>
      </c>
      <c r="FA5" s="188">
        <f t="shared" si="13"/>
        <v>9000</v>
      </c>
      <c r="FB5" s="188">
        <f t="shared" si="13"/>
        <v>9000</v>
      </c>
      <c r="FC5" s="188">
        <f t="shared" si="13"/>
        <v>9000</v>
      </c>
      <c r="FD5" s="188">
        <f t="shared" si="13"/>
        <v>9000</v>
      </c>
      <c r="FE5" s="188">
        <f t="shared" si="13"/>
        <v>9000</v>
      </c>
      <c r="FF5" s="188">
        <f t="shared" si="13"/>
        <v>9000</v>
      </c>
      <c r="FG5" s="188">
        <f t="shared" si="13"/>
        <v>9000</v>
      </c>
      <c r="FH5" s="188">
        <f t="shared" si="13"/>
        <v>9000</v>
      </c>
      <c r="FI5" s="188">
        <f t="shared" si="13"/>
        <v>9000</v>
      </c>
      <c r="FJ5" s="188">
        <f t="shared" si="13"/>
        <v>9000</v>
      </c>
      <c r="FK5" s="188">
        <f t="shared" si="13"/>
        <v>9000</v>
      </c>
      <c r="FL5" s="188">
        <f t="shared" si="13"/>
        <v>9000</v>
      </c>
      <c r="FM5" s="188">
        <f t="shared" si="13"/>
        <v>9000</v>
      </c>
      <c r="FN5" s="188">
        <f t="shared" si="13"/>
        <v>9000</v>
      </c>
      <c r="FO5" s="188">
        <f t="shared" si="13"/>
        <v>9000</v>
      </c>
      <c r="FR5" s="66"/>
      <c r="FS5" s="162"/>
      <c r="FT5" s="187" t="s">
        <v>350</v>
      </c>
      <c r="FU5" s="188">
        <f t="shared" ref="FU5:GO5" si="14">6*FU4</f>
        <v>9000</v>
      </c>
      <c r="FV5" s="188">
        <f t="shared" si="14"/>
        <v>9000</v>
      </c>
      <c r="FW5" s="188">
        <f t="shared" si="14"/>
        <v>9000</v>
      </c>
      <c r="FX5" s="188">
        <f t="shared" si="14"/>
        <v>9000</v>
      </c>
      <c r="FY5" s="188">
        <f t="shared" si="14"/>
        <v>9000</v>
      </c>
      <c r="FZ5" s="188">
        <f t="shared" si="14"/>
        <v>9000</v>
      </c>
      <c r="GA5" s="188">
        <f t="shared" si="14"/>
        <v>9000</v>
      </c>
      <c r="GB5" s="188">
        <f t="shared" si="14"/>
        <v>9000</v>
      </c>
      <c r="GC5" s="188">
        <f t="shared" si="14"/>
        <v>9000</v>
      </c>
      <c r="GD5" s="188">
        <f t="shared" si="14"/>
        <v>9000</v>
      </c>
      <c r="GE5" s="188">
        <f t="shared" si="14"/>
        <v>9000</v>
      </c>
      <c r="GF5" s="188">
        <f t="shared" si="14"/>
        <v>9000</v>
      </c>
      <c r="GG5" s="188">
        <f t="shared" si="14"/>
        <v>9000</v>
      </c>
      <c r="GH5" s="188">
        <f t="shared" si="14"/>
        <v>9000</v>
      </c>
      <c r="GI5" s="188">
        <f t="shared" si="14"/>
        <v>9000</v>
      </c>
      <c r="GJ5" s="188">
        <f t="shared" si="14"/>
        <v>1800</v>
      </c>
      <c r="GK5" s="188">
        <f t="shared" si="14"/>
        <v>1800</v>
      </c>
      <c r="GL5" s="188">
        <f t="shared" si="14"/>
        <v>1800</v>
      </c>
      <c r="GM5" s="188">
        <f t="shared" si="14"/>
        <v>1800</v>
      </c>
      <c r="GN5" s="188">
        <f t="shared" si="14"/>
        <v>72000</v>
      </c>
      <c r="GO5" s="188">
        <f t="shared" si="14"/>
        <v>72000</v>
      </c>
      <c r="GR5" s="66"/>
      <c r="GS5" s="162"/>
      <c r="GT5" s="187" t="s">
        <v>350</v>
      </c>
      <c r="GU5" s="188">
        <f t="shared" ref="GU5:HD5" si="15">6*GU4</f>
        <v>1800</v>
      </c>
      <c r="GV5" s="188">
        <f t="shared" si="15"/>
        <v>1800</v>
      </c>
      <c r="GW5" s="188">
        <f t="shared" si="15"/>
        <v>1800</v>
      </c>
      <c r="GX5" s="188">
        <f t="shared" si="15"/>
        <v>1800</v>
      </c>
      <c r="GY5" s="188">
        <f t="shared" si="15"/>
        <v>9000</v>
      </c>
      <c r="GZ5" s="188">
        <f t="shared" si="15"/>
        <v>9000</v>
      </c>
      <c r="HA5" s="188">
        <f t="shared" si="15"/>
        <v>9000</v>
      </c>
      <c r="HB5" s="188">
        <f t="shared" si="15"/>
        <v>9000</v>
      </c>
      <c r="HC5" s="188">
        <f t="shared" si="15"/>
        <v>9000</v>
      </c>
      <c r="HD5" s="188">
        <f t="shared" si="15"/>
        <v>9000</v>
      </c>
      <c r="HG5" s="66"/>
      <c r="HH5" s="162"/>
      <c r="HK5" s="66"/>
    </row>
    <row r="6" spans="1:219">
      <c r="B6" s="187" t="s">
        <v>351</v>
      </c>
      <c r="C6" s="188">
        <f t="shared" ref="C6:H6" si="16">12*C4</f>
        <v>3600</v>
      </c>
      <c r="D6" s="188">
        <f t="shared" si="16"/>
        <v>3600</v>
      </c>
      <c r="E6" s="188">
        <f t="shared" si="16"/>
        <v>3600</v>
      </c>
      <c r="F6" s="188">
        <f t="shared" si="16"/>
        <v>18000</v>
      </c>
      <c r="G6" s="188">
        <f t="shared" si="16"/>
        <v>18000</v>
      </c>
      <c r="H6" s="188">
        <f t="shared" si="16"/>
        <v>18000</v>
      </c>
      <c r="I6" s="161"/>
      <c r="J6" s="161"/>
      <c r="L6" s="162"/>
      <c r="M6" s="187" t="s">
        <v>351</v>
      </c>
      <c r="N6" s="188">
        <f t="shared" ref="N6:O6" si="17">12*N4</f>
        <v>18000</v>
      </c>
      <c r="O6" s="188">
        <f t="shared" si="17"/>
        <v>18000</v>
      </c>
      <c r="R6" s="66"/>
      <c r="S6" s="162"/>
      <c r="T6" s="187" t="s">
        <v>351</v>
      </c>
      <c r="U6" s="188">
        <f t="shared" ref="U6:V6" si="18">12*U4</f>
        <v>18000</v>
      </c>
      <c r="V6" s="188">
        <f t="shared" si="18"/>
        <v>144000</v>
      </c>
      <c r="Y6" s="66"/>
      <c r="Z6" s="162"/>
      <c r="AA6" s="187" t="s">
        <v>351</v>
      </c>
      <c r="AB6" s="188">
        <f t="shared" ref="AB6:AG6" si="19">12*AB4</f>
        <v>3600</v>
      </c>
      <c r="AC6" s="188">
        <f t="shared" si="19"/>
        <v>3600</v>
      </c>
      <c r="AD6" s="188">
        <f t="shared" si="19"/>
        <v>18000</v>
      </c>
      <c r="AE6" s="188">
        <f t="shared" si="19"/>
        <v>18000</v>
      </c>
      <c r="AF6" s="188">
        <f t="shared" si="19"/>
        <v>18000</v>
      </c>
      <c r="AG6" s="188">
        <f t="shared" si="19"/>
        <v>144000</v>
      </c>
      <c r="AJ6" s="66"/>
      <c r="AK6" s="162"/>
      <c r="AL6" s="187" t="s">
        <v>351</v>
      </c>
      <c r="AM6" s="188">
        <f t="shared" ref="AM6:AP6" si="20">12*AM4</f>
        <v>3600</v>
      </c>
      <c r="AN6" s="188">
        <f t="shared" si="20"/>
        <v>18000</v>
      </c>
      <c r="AO6" s="188">
        <f t="shared" si="20"/>
        <v>18000</v>
      </c>
      <c r="AP6" s="188">
        <f t="shared" si="20"/>
        <v>18000</v>
      </c>
      <c r="AS6" s="66"/>
      <c r="AT6" s="162"/>
      <c r="AU6" s="187" t="s">
        <v>351</v>
      </c>
      <c r="AV6" s="188">
        <f t="shared" ref="AV6:AW6" si="21">12*AV4</f>
        <v>144000</v>
      </c>
      <c r="AW6" s="188">
        <f t="shared" si="21"/>
        <v>144000</v>
      </c>
      <c r="AZ6" s="66"/>
      <c r="BA6" s="162"/>
      <c r="BB6" s="187" t="s">
        <v>351</v>
      </c>
      <c r="BC6" s="188">
        <f t="shared" ref="BC6:BH6" si="22">12*BC4</f>
        <v>18000</v>
      </c>
      <c r="BD6" s="188">
        <f t="shared" si="22"/>
        <v>18000</v>
      </c>
      <c r="BE6" s="188">
        <f t="shared" si="22"/>
        <v>18000</v>
      </c>
      <c r="BF6" s="188">
        <f t="shared" si="22"/>
        <v>18000</v>
      </c>
      <c r="BG6" s="188">
        <f t="shared" si="22"/>
        <v>144000</v>
      </c>
      <c r="BH6" s="188">
        <f t="shared" si="22"/>
        <v>144000</v>
      </c>
      <c r="BK6" s="66"/>
      <c r="BL6" s="162"/>
      <c r="BM6" s="187" t="s">
        <v>351</v>
      </c>
      <c r="BN6" s="188">
        <f t="shared" ref="BN6:BP6" si="23">12*BN4</f>
        <v>3600</v>
      </c>
      <c r="BO6" s="188">
        <f t="shared" si="23"/>
        <v>18000</v>
      </c>
      <c r="BP6" s="188">
        <f t="shared" si="23"/>
        <v>18000</v>
      </c>
      <c r="BS6" s="66"/>
      <c r="BT6" s="162"/>
      <c r="BU6" s="187" t="s">
        <v>351</v>
      </c>
      <c r="BV6" s="188">
        <f t="shared" ref="BV6:BW6" si="24">12*BV4</f>
        <v>18000</v>
      </c>
      <c r="BW6" s="188">
        <f t="shared" si="24"/>
        <v>18000</v>
      </c>
      <c r="CA6" s="162"/>
      <c r="CB6" s="187" t="s">
        <v>351</v>
      </c>
      <c r="CC6" s="188">
        <f t="shared" ref="CC6:CE6" si="25">12*CC4</f>
        <v>18000</v>
      </c>
      <c r="CD6" s="188">
        <f t="shared" si="25"/>
        <v>18000</v>
      </c>
      <c r="CE6" s="188">
        <f t="shared" si="25"/>
        <v>18000</v>
      </c>
      <c r="CH6" s="66"/>
      <c r="CI6" s="162"/>
      <c r="CJ6" s="189" t="s">
        <v>351</v>
      </c>
      <c r="CK6" s="190">
        <f t="shared" ref="CK6:CL6" si="26">12*CK4</f>
        <v>18000</v>
      </c>
      <c r="CL6" s="188">
        <f t="shared" si="26"/>
        <v>144000</v>
      </c>
      <c r="CO6" s="66"/>
      <c r="CP6" s="162"/>
      <c r="CQ6" s="187" t="s">
        <v>351</v>
      </c>
      <c r="CR6" s="188">
        <f t="shared" ref="CR6:DQ6" si="27">12*CR4</f>
        <v>3600</v>
      </c>
      <c r="CS6" s="188">
        <f t="shared" si="27"/>
        <v>3600</v>
      </c>
      <c r="CT6" s="188">
        <f t="shared" si="27"/>
        <v>3600</v>
      </c>
      <c r="CU6" s="188">
        <f t="shared" si="27"/>
        <v>3600</v>
      </c>
      <c r="CV6" s="188">
        <f t="shared" si="27"/>
        <v>3600</v>
      </c>
      <c r="CW6" s="188">
        <f t="shared" si="27"/>
        <v>3600</v>
      </c>
      <c r="CX6" s="188">
        <f t="shared" si="27"/>
        <v>3600</v>
      </c>
      <c r="CY6" s="188">
        <f t="shared" si="27"/>
        <v>3600</v>
      </c>
      <c r="CZ6" s="188">
        <f t="shared" si="27"/>
        <v>3600</v>
      </c>
      <c r="DA6" s="188">
        <f t="shared" si="27"/>
        <v>3600</v>
      </c>
      <c r="DB6" s="188">
        <f t="shared" si="27"/>
        <v>3600</v>
      </c>
      <c r="DC6" s="188">
        <f t="shared" si="27"/>
        <v>3600</v>
      </c>
      <c r="DD6" s="188">
        <f t="shared" si="27"/>
        <v>3600</v>
      </c>
      <c r="DE6" s="188">
        <f t="shared" si="27"/>
        <v>3600</v>
      </c>
      <c r="DF6" s="188">
        <f t="shared" si="27"/>
        <v>3600</v>
      </c>
      <c r="DG6" s="190">
        <f t="shared" si="27"/>
        <v>18000</v>
      </c>
      <c r="DH6" s="190">
        <f t="shared" si="27"/>
        <v>18000</v>
      </c>
      <c r="DI6" s="190">
        <f t="shared" si="27"/>
        <v>18000</v>
      </c>
      <c r="DJ6" s="190">
        <f t="shared" si="27"/>
        <v>18000</v>
      </c>
      <c r="DK6" s="190">
        <f t="shared" si="27"/>
        <v>18000</v>
      </c>
      <c r="DL6" s="190">
        <f t="shared" si="27"/>
        <v>18000</v>
      </c>
      <c r="DM6" s="190">
        <f t="shared" si="27"/>
        <v>18000</v>
      </c>
      <c r="DN6" s="190">
        <f t="shared" si="27"/>
        <v>18000</v>
      </c>
      <c r="DO6" s="190">
        <f t="shared" si="27"/>
        <v>18000</v>
      </c>
      <c r="DP6" s="190">
        <f t="shared" si="27"/>
        <v>300000</v>
      </c>
      <c r="DQ6" s="190">
        <f t="shared" si="27"/>
        <v>300000</v>
      </c>
      <c r="DT6" s="66"/>
      <c r="DU6" s="162"/>
      <c r="DV6" s="187" t="s">
        <v>351</v>
      </c>
      <c r="DW6" s="188">
        <f t="shared" ref="DW6:EB6" si="28">12*DW4</f>
        <v>3600</v>
      </c>
      <c r="DX6" s="188">
        <f t="shared" si="28"/>
        <v>18000</v>
      </c>
      <c r="DY6" s="188">
        <f t="shared" si="28"/>
        <v>18000</v>
      </c>
      <c r="DZ6" s="188">
        <f t="shared" si="28"/>
        <v>18000</v>
      </c>
      <c r="EA6" s="188">
        <f t="shared" si="28"/>
        <v>18000</v>
      </c>
      <c r="EB6" s="188">
        <f t="shared" si="28"/>
        <v>18000</v>
      </c>
      <c r="EE6" s="66"/>
      <c r="EF6" s="162"/>
      <c r="EG6" s="187" t="s">
        <v>351</v>
      </c>
      <c r="EH6" s="188">
        <f t="shared" ref="EH6:EO6" si="29">12*EH4</f>
        <v>3600</v>
      </c>
      <c r="EI6" s="188">
        <f t="shared" si="29"/>
        <v>18000</v>
      </c>
      <c r="EJ6" s="188">
        <f t="shared" si="29"/>
        <v>18000</v>
      </c>
      <c r="EK6" s="188">
        <f t="shared" si="29"/>
        <v>18000</v>
      </c>
      <c r="EL6" s="188">
        <f t="shared" si="29"/>
        <v>18000</v>
      </c>
      <c r="EM6" s="188">
        <f t="shared" si="29"/>
        <v>18000</v>
      </c>
      <c r="EN6" s="188">
        <f t="shared" si="29"/>
        <v>18000</v>
      </c>
      <c r="EO6" s="188">
        <f t="shared" si="29"/>
        <v>30000</v>
      </c>
      <c r="ER6" s="66"/>
      <c r="ES6" s="162"/>
      <c r="ET6" s="187" t="s">
        <v>351</v>
      </c>
      <c r="EU6" s="188">
        <f t="shared" ref="EU6:FO6" si="30">12*EU4</f>
        <v>3600</v>
      </c>
      <c r="EV6" s="188">
        <f t="shared" si="30"/>
        <v>3600</v>
      </c>
      <c r="EW6" s="188">
        <f t="shared" si="30"/>
        <v>3600</v>
      </c>
      <c r="EX6" s="188">
        <f t="shared" si="30"/>
        <v>144000</v>
      </c>
      <c r="EY6" s="188">
        <f t="shared" si="30"/>
        <v>18000</v>
      </c>
      <c r="EZ6" s="188">
        <f t="shared" si="30"/>
        <v>18000</v>
      </c>
      <c r="FA6" s="188">
        <f t="shared" si="30"/>
        <v>18000</v>
      </c>
      <c r="FB6" s="188">
        <f t="shared" si="30"/>
        <v>18000</v>
      </c>
      <c r="FC6" s="188">
        <f t="shared" si="30"/>
        <v>18000</v>
      </c>
      <c r="FD6" s="188">
        <f t="shared" si="30"/>
        <v>18000</v>
      </c>
      <c r="FE6" s="188">
        <f t="shared" si="30"/>
        <v>18000</v>
      </c>
      <c r="FF6" s="188">
        <f t="shared" si="30"/>
        <v>18000</v>
      </c>
      <c r="FG6" s="188">
        <f t="shared" si="30"/>
        <v>18000</v>
      </c>
      <c r="FH6" s="188">
        <f t="shared" si="30"/>
        <v>18000</v>
      </c>
      <c r="FI6" s="188">
        <f t="shared" si="30"/>
        <v>18000</v>
      </c>
      <c r="FJ6" s="188">
        <f t="shared" si="30"/>
        <v>18000</v>
      </c>
      <c r="FK6" s="188">
        <f t="shared" si="30"/>
        <v>18000</v>
      </c>
      <c r="FL6" s="188">
        <f t="shared" si="30"/>
        <v>18000</v>
      </c>
      <c r="FM6" s="188">
        <f t="shared" si="30"/>
        <v>18000</v>
      </c>
      <c r="FN6" s="188">
        <f t="shared" si="30"/>
        <v>18000</v>
      </c>
      <c r="FO6" s="188">
        <f t="shared" si="30"/>
        <v>18000</v>
      </c>
      <c r="FR6" s="66"/>
      <c r="FS6" s="162"/>
      <c r="FT6" s="187" t="s">
        <v>351</v>
      </c>
      <c r="FU6" s="188">
        <f t="shared" ref="FU6:GO6" si="31">12*FU4</f>
        <v>18000</v>
      </c>
      <c r="FV6" s="188">
        <f t="shared" si="31"/>
        <v>18000</v>
      </c>
      <c r="FW6" s="188">
        <f t="shared" si="31"/>
        <v>18000</v>
      </c>
      <c r="FX6" s="188">
        <f t="shared" si="31"/>
        <v>18000</v>
      </c>
      <c r="FY6" s="188">
        <f t="shared" si="31"/>
        <v>18000</v>
      </c>
      <c r="FZ6" s="188">
        <f t="shared" si="31"/>
        <v>18000</v>
      </c>
      <c r="GA6" s="188">
        <f t="shared" si="31"/>
        <v>18000</v>
      </c>
      <c r="GB6" s="188">
        <f t="shared" si="31"/>
        <v>18000</v>
      </c>
      <c r="GC6" s="188">
        <f t="shared" si="31"/>
        <v>18000</v>
      </c>
      <c r="GD6" s="188">
        <f t="shared" si="31"/>
        <v>18000</v>
      </c>
      <c r="GE6" s="188">
        <f t="shared" si="31"/>
        <v>18000</v>
      </c>
      <c r="GF6" s="188">
        <f t="shared" si="31"/>
        <v>18000</v>
      </c>
      <c r="GG6" s="188">
        <f t="shared" si="31"/>
        <v>18000</v>
      </c>
      <c r="GH6" s="188">
        <f t="shared" si="31"/>
        <v>18000</v>
      </c>
      <c r="GI6" s="188">
        <f t="shared" si="31"/>
        <v>18000</v>
      </c>
      <c r="GJ6" s="188">
        <f t="shared" si="31"/>
        <v>3600</v>
      </c>
      <c r="GK6" s="188">
        <f t="shared" si="31"/>
        <v>3600</v>
      </c>
      <c r="GL6" s="188">
        <f t="shared" si="31"/>
        <v>3600</v>
      </c>
      <c r="GM6" s="188">
        <f t="shared" si="31"/>
        <v>3600</v>
      </c>
      <c r="GN6" s="188">
        <f t="shared" si="31"/>
        <v>144000</v>
      </c>
      <c r="GO6" s="188">
        <f t="shared" si="31"/>
        <v>144000</v>
      </c>
      <c r="GR6" s="66"/>
      <c r="GS6" s="162"/>
      <c r="GT6" s="187" t="s">
        <v>351</v>
      </c>
      <c r="GU6" s="188">
        <f t="shared" ref="GU6:HD6" si="32">12*GU4</f>
        <v>3600</v>
      </c>
      <c r="GV6" s="188">
        <f t="shared" si="32"/>
        <v>3600</v>
      </c>
      <c r="GW6" s="188">
        <f t="shared" si="32"/>
        <v>3600</v>
      </c>
      <c r="GX6" s="188">
        <f t="shared" si="32"/>
        <v>3600</v>
      </c>
      <c r="GY6" s="188">
        <f t="shared" si="32"/>
        <v>18000</v>
      </c>
      <c r="GZ6" s="188">
        <f t="shared" si="32"/>
        <v>18000</v>
      </c>
      <c r="HA6" s="188">
        <f t="shared" si="32"/>
        <v>18000</v>
      </c>
      <c r="HB6" s="188">
        <f t="shared" si="32"/>
        <v>18000</v>
      </c>
      <c r="HC6" s="188">
        <f t="shared" si="32"/>
        <v>18000</v>
      </c>
      <c r="HD6" s="188">
        <f t="shared" si="32"/>
        <v>18000</v>
      </c>
      <c r="HG6" s="66"/>
      <c r="HH6" s="162"/>
      <c r="HK6" s="66"/>
    </row>
    <row r="7" spans="1:219">
      <c r="B7" s="191">
        <v>43862</v>
      </c>
      <c r="C7" s="192">
        <v>74</v>
      </c>
      <c r="D7" s="192">
        <v>26</v>
      </c>
      <c r="E7" s="192">
        <v>46</v>
      </c>
      <c r="F7" s="192">
        <v>2292</v>
      </c>
      <c r="G7" s="192">
        <v>1502</v>
      </c>
      <c r="H7" s="192">
        <v>279</v>
      </c>
      <c r="I7" s="161"/>
      <c r="J7" s="161"/>
      <c r="K7" s="161"/>
      <c r="L7" s="162"/>
      <c r="M7" s="323" t="s">
        <v>352</v>
      </c>
      <c r="N7" s="319">
        <v>12170</v>
      </c>
      <c r="O7" s="322">
        <v>566</v>
      </c>
      <c r="R7" s="66"/>
      <c r="S7" s="162"/>
      <c r="T7" s="193"/>
      <c r="U7" s="194"/>
      <c r="V7" s="194"/>
      <c r="Y7" s="66"/>
      <c r="Z7" s="162"/>
      <c r="AA7" s="191">
        <v>43862</v>
      </c>
      <c r="AB7" s="192"/>
      <c r="AC7" s="192"/>
      <c r="AD7" s="192"/>
      <c r="AE7" s="192"/>
      <c r="AF7" s="192"/>
      <c r="AG7" s="192"/>
      <c r="AJ7" s="66"/>
      <c r="AK7" s="162"/>
      <c r="AL7" s="323" t="s">
        <v>353</v>
      </c>
      <c r="AM7" s="322">
        <v>1170</v>
      </c>
      <c r="AN7" s="322">
        <v>3390</v>
      </c>
      <c r="AO7" s="322">
        <v>22791</v>
      </c>
      <c r="AP7" s="322">
        <v>6721</v>
      </c>
      <c r="AS7" s="66"/>
      <c r="AT7" s="162"/>
      <c r="AU7" s="323" t="s">
        <v>354</v>
      </c>
      <c r="AV7" s="319">
        <v>7497</v>
      </c>
      <c r="AW7" s="319">
        <v>25764</v>
      </c>
      <c r="AZ7" s="66"/>
      <c r="BA7" s="162"/>
      <c r="BB7" s="191">
        <v>43862</v>
      </c>
      <c r="BC7" s="192">
        <v>958</v>
      </c>
      <c r="BD7" s="192">
        <v>326</v>
      </c>
      <c r="BE7" s="192">
        <v>2349</v>
      </c>
      <c r="BF7" s="192">
        <v>304</v>
      </c>
      <c r="BG7" s="192">
        <v>4089</v>
      </c>
      <c r="BH7" s="192">
        <v>2987</v>
      </c>
      <c r="BK7" s="66"/>
      <c r="BL7" s="162"/>
      <c r="BM7" s="191">
        <v>43862</v>
      </c>
      <c r="BN7" s="192">
        <v>120</v>
      </c>
      <c r="BO7" s="192">
        <v>3956</v>
      </c>
      <c r="BP7" s="192">
        <v>0</v>
      </c>
      <c r="BS7" s="66"/>
      <c r="BT7" s="162"/>
      <c r="BU7" s="191">
        <v>43862</v>
      </c>
      <c r="BV7" s="192">
        <v>3618</v>
      </c>
      <c r="BW7" s="192">
        <v>3443</v>
      </c>
      <c r="CA7" s="162"/>
      <c r="CB7" s="191">
        <v>43862</v>
      </c>
      <c r="CC7" s="192"/>
      <c r="CD7" s="192"/>
      <c r="CE7" s="192"/>
      <c r="CH7" s="66"/>
      <c r="CI7" s="162"/>
      <c r="CJ7" s="195">
        <v>43862</v>
      </c>
      <c r="CK7" s="192"/>
      <c r="CL7" s="192"/>
      <c r="CO7" s="66"/>
      <c r="CP7" s="162"/>
      <c r="CQ7" s="191">
        <v>43862</v>
      </c>
      <c r="CR7" s="192">
        <v>1089</v>
      </c>
      <c r="CS7" s="192">
        <v>91</v>
      </c>
      <c r="CT7" s="192">
        <v>136</v>
      </c>
      <c r="CU7" s="192">
        <v>968</v>
      </c>
      <c r="CV7" s="192">
        <v>127</v>
      </c>
      <c r="CW7" s="192">
        <v>34</v>
      </c>
      <c r="CX7" s="192">
        <v>21</v>
      </c>
      <c r="CY7" s="192">
        <v>0</v>
      </c>
      <c r="CZ7" s="192">
        <v>0</v>
      </c>
      <c r="DA7" s="192">
        <v>2</v>
      </c>
      <c r="DB7" s="192">
        <v>63</v>
      </c>
      <c r="DC7" s="192">
        <v>0</v>
      </c>
      <c r="DD7" s="192">
        <v>0</v>
      </c>
      <c r="DE7" s="192">
        <v>0</v>
      </c>
      <c r="DF7" s="192">
        <v>133</v>
      </c>
      <c r="DG7" s="192">
        <v>1958</v>
      </c>
      <c r="DH7" s="192">
        <v>1415</v>
      </c>
      <c r="DI7" s="192">
        <v>5140</v>
      </c>
      <c r="DJ7" s="192">
        <v>0</v>
      </c>
      <c r="DK7" s="192">
        <v>1087</v>
      </c>
      <c r="DL7" s="192">
        <v>1502</v>
      </c>
      <c r="DM7" s="192">
        <v>75</v>
      </c>
      <c r="DN7" s="192">
        <v>110</v>
      </c>
      <c r="DO7" s="192">
        <v>0</v>
      </c>
      <c r="DP7" s="192">
        <v>44446</v>
      </c>
      <c r="DQ7" s="192">
        <v>1471</v>
      </c>
      <c r="DT7" s="66"/>
      <c r="DU7" s="162"/>
      <c r="DV7" s="191">
        <v>43862</v>
      </c>
      <c r="DW7" s="192">
        <f>41+386</f>
        <v>427</v>
      </c>
      <c r="DX7" s="192">
        <v>2078</v>
      </c>
      <c r="DY7" s="192">
        <v>1259</v>
      </c>
      <c r="DZ7" s="192">
        <v>6583</v>
      </c>
      <c r="EA7" s="192">
        <v>5550</v>
      </c>
      <c r="EB7" s="192">
        <v>1646</v>
      </c>
      <c r="EE7" s="66"/>
      <c r="EF7" s="162"/>
      <c r="EG7" s="323" t="s">
        <v>355</v>
      </c>
      <c r="EH7" s="322">
        <v>26</v>
      </c>
      <c r="EI7" s="322">
        <v>477</v>
      </c>
      <c r="EJ7" s="322">
        <v>800</v>
      </c>
      <c r="EK7" s="322">
        <v>728</v>
      </c>
      <c r="EL7" s="322">
        <v>582</v>
      </c>
      <c r="EM7" s="322">
        <v>2462</v>
      </c>
      <c r="EN7" s="322">
        <v>4269</v>
      </c>
      <c r="EO7" s="322">
        <v>4349</v>
      </c>
      <c r="ER7" s="66"/>
      <c r="ES7" s="162"/>
      <c r="ET7" s="191">
        <v>43862</v>
      </c>
      <c r="EU7" s="192">
        <v>348</v>
      </c>
      <c r="EV7" s="192">
        <v>3</v>
      </c>
      <c r="EW7" s="192">
        <v>644</v>
      </c>
      <c r="EX7" s="192">
        <v>1926</v>
      </c>
      <c r="EY7" s="192">
        <v>2374</v>
      </c>
      <c r="EZ7" s="192">
        <v>997</v>
      </c>
      <c r="FA7" s="192">
        <v>552</v>
      </c>
      <c r="FB7" s="192">
        <v>1290</v>
      </c>
      <c r="FC7" s="192">
        <v>5896</v>
      </c>
      <c r="FD7" s="192">
        <v>1861</v>
      </c>
      <c r="FE7" s="192">
        <v>3963</v>
      </c>
      <c r="FF7" s="192">
        <v>381</v>
      </c>
      <c r="FG7" s="192">
        <v>1277</v>
      </c>
      <c r="FH7" s="192">
        <v>431</v>
      </c>
      <c r="FI7" s="192">
        <v>6201</v>
      </c>
      <c r="FJ7" s="192">
        <v>3813</v>
      </c>
      <c r="FK7" s="192">
        <v>1722</v>
      </c>
      <c r="FL7" s="192">
        <v>3609</v>
      </c>
      <c r="FM7" s="192">
        <v>1993</v>
      </c>
      <c r="FN7" s="192">
        <v>4380</v>
      </c>
      <c r="FO7" s="192">
        <v>1</v>
      </c>
      <c r="FR7" s="66"/>
      <c r="FS7" s="162"/>
      <c r="FT7" s="191">
        <v>43862</v>
      </c>
      <c r="FU7" s="192"/>
      <c r="FV7" s="192"/>
      <c r="FW7" s="192"/>
      <c r="FX7" s="192"/>
      <c r="FY7" s="192"/>
      <c r="FZ7" s="192"/>
      <c r="GA7" s="192"/>
      <c r="GB7" s="192"/>
      <c r="GC7" s="192"/>
      <c r="GD7" s="192"/>
      <c r="GE7" s="192"/>
      <c r="GF7" s="192"/>
      <c r="GG7" s="192"/>
      <c r="GH7" s="192"/>
      <c r="GI7" s="192"/>
      <c r="GJ7" s="192"/>
      <c r="GK7" s="192"/>
      <c r="GL7" s="192"/>
      <c r="GM7" s="192"/>
      <c r="GN7" s="192"/>
      <c r="GO7" s="192"/>
      <c r="GR7" s="66"/>
      <c r="GS7" s="162"/>
      <c r="GT7" s="191">
        <v>43862</v>
      </c>
      <c r="GU7" s="192">
        <v>181</v>
      </c>
      <c r="GV7" s="192">
        <v>563</v>
      </c>
      <c r="GW7" s="192">
        <v>14</v>
      </c>
      <c r="GX7" s="192">
        <v>84</v>
      </c>
      <c r="GY7" s="192">
        <v>3543</v>
      </c>
      <c r="GZ7" s="192">
        <v>528</v>
      </c>
      <c r="HA7" s="192">
        <v>1226</v>
      </c>
      <c r="HB7" s="192">
        <v>137</v>
      </c>
      <c r="HC7" s="192">
        <v>1479</v>
      </c>
      <c r="HD7" s="192">
        <v>322</v>
      </c>
      <c r="HG7" s="66"/>
      <c r="HH7" s="162"/>
      <c r="HK7" s="66"/>
    </row>
    <row r="8" spans="1:219">
      <c r="B8" s="191">
        <v>43891</v>
      </c>
      <c r="C8" s="192"/>
      <c r="D8" s="192"/>
      <c r="E8" s="192"/>
      <c r="F8" s="192"/>
      <c r="G8" s="192"/>
      <c r="H8" s="192"/>
      <c r="I8" s="161"/>
      <c r="J8" s="161"/>
      <c r="K8" s="161"/>
      <c r="L8" s="162"/>
      <c r="M8" s="324"/>
      <c r="N8" s="320"/>
      <c r="O8" s="320"/>
      <c r="R8" s="66"/>
      <c r="S8" s="162"/>
      <c r="T8" s="196">
        <v>44275</v>
      </c>
      <c r="U8" s="192">
        <v>6</v>
      </c>
      <c r="V8" s="192">
        <v>3055</v>
      </c>
      <c r="Y8" s="66"/>
      <c r="Z8" s="162"/>
      <c r="AA8" s="191">
        <v>43891</v>
      </c>
      <c r="AB8" s="192">
        <v>54</v>
      </c>
      <c r="AC8" s="192">
        <v>39</v>
      </c>
      <c r="AD8" s="192">
        <v>626</v>
      </c>
      <c r="AE8" s="192">
        <v>1866</v>
      </c>
      <c r="AF8" s="192">
        <v>861</v>
      </c>
      <c r="AG8" s="192">
        <v>22139</v>
      </c>
      <c r="AJ8" s="66"/>
      <c r="AK8" s="162"/>
      <c r="AL8" s="324"/>
      <c r="AM8" s="320"/>
      <c r="AN8" s="320"/>
      <c r="AO8" s="320"/>
      <c r="AP8" s="320"/>
      <c r="AS8" s="66"/>
      <c r="AT8" s="162"/>
      <c r="AU8" s="324"/>
      <c r="AV8" s="320"/>
      <c r="AW8" s="320"/>
      <c r="AZ8" s="66"/>
      <c r="BA8" s="162"/>
      <c r="BB8" s="191">
        <v>43891</v>
      </c>
      <c r="BC8" s="192">
        <v>1528</v>
      </c>
      <c r="BD8" s="192">
        <v>617</v>
      </c>
      <c r="BE8" s="192">
        <v>4606</v>
      </c>
      <c r="BF8" s="192">
        <v>629</v>
      </c>
      <c r="BG8" s="192">
        <v>6088</v>
      </c>
      <c r="BH8" s="192">
        <v>6875</v>
      </c>
      <c r="BK8" s="66"/>
      <c r="BL8" s="162"/>
      <c r="BM8" s="191">
        <v>43891</v>
      </c>
      <c r="BN8" s="192">
        <v>15</v>
      </c>
      <c r="BO8" s="192">
        <v>1408</v>
      </c>
      <c r="BP8" s="192">
        <v>0</v>
      </c>
      <c r="BS8" s="66"/>
      <c r="BT8" s="162"/>
      <c r="BU8" s="191">
        <v>43891</v>
      </c>
      <c r="BV8" s="192">
        <v>3007</v>
      </c>
      <c r="BW8" s="192">
        <v>2886</v>
      </c>
      <c r="CA8" s="162"/>
      <c r="CB8" s="191">
        <v>43891</v>
      </c>
      <c r="CC8" s="192">
        <v>304</v>
      </c>
      <c r="CD8" s="192">
        <v>1579</v>
      </c>
      <c r="CE8" s="192">
        <v>3378</v>
      </c>
      <c r="CH8" s="66"/>
      <c r="CI8" s="162"/>
      <c r="CJ8" s="195">
        <v>43891</v>
      </c>
      <c r="CK8" s="192">
        <v>2</v>
      </c>
      <c r="CL8" s="192">
        <v>4765</v>
      </c>
      <c r="CO8" s="66"/>
      <c r="CP8" s="162"/>
      <c r="CQ8" s="191">
        <v>43891</v>
      </c>
      <c r="CR8" s="192">
        <v>588</v>
      </c>
      <c r="CS8" s="192">
        <v>91</v>
      </c>
      <c r="CT8" s="192">
        <v>158</v>
      </c>
      <c r="CU8" s="192">
        <v>905</v>
      </c>
      <c r="CV8" s="192">
        <v>99</v>
      </c>
      <c r="CW8" s="192">
        <v>62</v>
      </c>
      <c r="CX8" s="192">
        <v>43</v>
      </c>
      <c r="CY8" s="192">
        <v>0</v>
      </c>
      <c r="CZ8" s="192">
        <v>0</v>
      </c>
      <c r="DA8" s="192">
        <v>285</v>
      </c>
      <c r="DB8" s="192">
        <v>116</v>
      </c>
      <c r="DC8" s="192">
        <v>0</v>
      </c>
      <c r="DD8" s="192">
        <v>265</v>
      </c>
      <c r="DE8" s="192">
        <v>0</v>
      </c>
      <c r="DF8" s="192">
        <v>108</v>
      </c>
      <c r="DG8" s="192">
        <v>2070</v>
      </c>
      <c r="DH8" s="192">
        <v>2019</v>
      </c>
      <c r="DI8" s="192">
        <v>3367</v>
      </c>
      <c r="DJ8" s="192">
        <v>0</v>
      </c>
      <c r="DK8" s="192">
        <v>804</v>
      </c>
      <c r="DL8" s="192">
        <v>1484</v>
      </c>
      <c r="DM8" s="192">
        <v>46</v>
      </c>
      <c r="DN8" s="192">
        <v>88</v>
      </c>
      <c r="DO8" s="192">
        <v>0</v>
      </c>
      <c r="DP8" s="192">
        <v>33015</v>
      </c>
      <c r="DQ8" s="192">
        <v>11215</v>
      </c>
      <c r="DT8" s="66"/>
      <c r="DU8" s="162"/>
      <c r="DV8" s="191">
        <v>43891</v>
      </c>
      <c r="DW8" s="192">
        <f>25+225</f>
        <v>250</v>
      </c>
      <c r="DX8" s="192">
        <v>697</v>
      </c>
      <c r="DY8" s="192">
        <v>368</v>
      </c>
      <c r="DZ8" s="192">
        <v>9195</v>
      </c>
      <c r="EA8" s="192">
        <v>4204</v>
      </c>
      <c r="EB8" s="192">
        <v>535</v>
      </c>
      <c r="EE8" s="66"/>
      <c r="EF8" s="162"/>
      <c r="EG8" s="324"/>
      <c r="EH8" s="320"/>
      <c r="EI8" s="320"/>
      <c r="EJ8" s="320"/>
      <c r="EK8" s="320"/>
      <c r="EL8" s="320"/>
      <c r="EM8" s="320"/>
      <c r="EN8" s="320"/>
      <c r="EO8" s="320"/>
      <c r="ER8" s="66"/>
      <c r="ES8" s="162"/>
      <c r="ET8" s="191">
        <v>43891</v>
      </c>
      <c r="EU8" s="192">
        <v>0</v>
      </c>
      <c r="EV8" s="192">
        <v>0</v>
      </c>
      <c r="EW8" s="192">
        <v>0</v>
      </c>
      <c r="EX8" s="192">
        <v>616</v>
      </c>
      <c r="EY8" s="192">
        <v>3726</v>
      </c>
      <c r="EZ8" s="192">
        <v>640</v>
      </c>
      <c r="FA8" s="192">
        <v>691</v>
      </c>
      <c r="FB8" s="192">
        <v>527</v>
      </c>
      <c r="FC8" s="192">
        <v>6178</v>
      </c>
      <c r="FD8" s="192">
        <v>1708</v>
      </c>
      <c r="FE8" s="192">
        <v>5214</v>
      </c>
      <c r="FF8" s="192">
        <v>73</v>
      </c>
      <c r="FG8" s="192">
        <v>1170</v>
      </c>
      <c r="FH8" s="192">
        <v>0</v>
      </c>
      <c r="FI8" s="192">
        <v>3640</v>
      </c>
      <c r="FJ8" s="192">
        <v>4375</v>
      </c>
      <c r="FK8" s="192">
        <v>1322</v>
      </c>
      <c r="FL8" s="192">
        <v>920</v>
      </c>
      <c r="FM8" s="192">
        <v>2347</v>
      </c>
      <c r="FN8" s="192">
        <v>2625</v>
      </c>
      <c r="FO8" s="192">
        <v>0</v>
      </c>
      <c r="FR8" s="66"/>
      <c r="FS8" s="162"/>
      <c r="FT8" s="191">
        <v>43891</v>
      </c>
      <c r="FU8" s="319">
        <v>5723</v>
      </c>
      <c r="FV8" s="319">
        <v>738</v>
      </c>
      <c r="FW8" s="319">
        <v>1611</v>
      </c>
      <c r="FX8" s="319">
        <v>769</v>
      </c>
      <c r="FY8" s="319">
        <v>7552</v>
      </c>
      <c r="FZ8" s="319">
        <v>6686</v>
      </c>
      <c r="GA8" s="319">
        <v>10826</v>
      </c>
      <c r="GB8" s="319">
        <v>18526</v>
      </c>
      <c r="GC8" s="319">
        <v>7341</v>
      </c>
      <c r="GD8" s="319">
        <v>1018</v>
      </c>
      <c r="GE8" s="319">
        <v>7046</v>
      </c>
      <c r="GF8" s="319">
        <v>7046</v>
      </c>
      <c r="GG8" s="319">
        <v>616</v>
      </c>
      <c r="GH8" s="319">
        <v>164</v>
      </c>
      <c r="GI8" s="319">
        <v>8697</v>
      </c>
      <c r="GJ8" s="319">
        <v>9</v>
      </c>
      <c r="GK8" s="319">
        <v>1040</v>
      </c>
      <c r="GL8" s="319">
        <v>250</v>
      </c>
      <c r="GM8" s="319">
        <v>1614</v>
      </c>
      <c r="GN8" s="319">
        <v>152284</v>
      </c>
      <c r="GO8" s="319">
        <v>227660</v>
      </c>
      <c r="GR8" s="66"/>
      <c r="GS8" s="162"/>
      <c r="GT8" s="191">
        <v>43891</v>
      </c>
      <c r="GU8" s="192" t="s">
        <v>356</v>
      </c>
      <c r="GV8" s="192">
        <v>563</v>
      </c>
      <c r="GW8" s="192">
        <v>14</v>
      </c>
      <c r="GX8" s="192">
        <v>16</v>
      </c>
      <c r="GY8" s="192">
        <v>12003</v>
      </c>
      <c r="GZ8" s="192">
        <v>721</v>
      </c>
      <c r="HA8" s="192">
        <v>453</v>
      </c>
      <c r="HB8" s="192">
        <v>246</v>
      </c>
      <c r="HC8" s="192">
        <v>1168</v>
      </c>
      <c r="HD8" s="192">
        <v>918</v>
      </c>
      <c r="HG8" s="66"/>
      <c r="HH8" s="162"/>
      <c r="HK8" s="66"/>
    </row>
    <row r="9" spans="1:219">
      <c r="B9" s="191">
        <v>43922</v>
      </c>
      <c r="C9" s="192">
        <v>21</v>
      </c>
      <c r="D9" s="192">
        <v>6</v>
      </c>
      <c r="E9" s="192">
        <v>80</v>
      </c>
      <c r="F9" s="192">
        <v>681</v>
      </c>
      <c r="G9" s="192">
        <v>884</v>
      </c>
      <c r="H9" s="192">
        <v>283</v>
      </c>
      <c r="I9" s="161"/>
      <c r="J9" s="161"/>
      <c r="K9" s="161"/>
      <c r="L9" s="162"/>
      <c r="M9" s="324"/>
      <c r="N9" s="320"/>
      <c r="O9" s="320"/>
      <c r="R9" s="66"/>
      <c r="S9" s="162"/>
      <c r="T9" s="196">
        <v>44306</v>
      </c>
      <c r="U9" s="192">
        <v>2</v>
      </c>
      <c r="V9" s="192">
        <v>1</v>
      </c>
      <c r="Y9" s="66"/>
      <c r="Z9" s="162"/>
      <c r="AA9" s="191">
        <v>43922</v>
      </c>
      <c r="AB9" s="192">
        <v>0</v>
      </c>
      <c r="AC9" s="192">
        <v>0</v>
      </c>
      <c r="AD9" s="192">
        <v>0</v>
      </c>
      <c r="AE9" s="192">
        <v>0</v>
      </c>
      <c r="AF9" s="192">
        <v>48</v>
      </c>
      <c r="AG9" s="192">
        <v>82</v>
      </c>
      <c r="AJ9" s="66"/>
      <c r="AK9" s="162"/>
      <c r="AL9" s="324"/>
      <c r="AM9" s="320"/>
      <c r="AN9" s="320"/>
      <c r="AO9" s="320"/>
      <c r="AP9" s="320"/>
      <c r="AS9" s="66"/>
      <c r="AT9" s="162"/>
      <c r="AU9" s="324"/>
      <c r="AV9" s="320"/>
      <c r="AW9" s="320"/>
      <c r="AZ9" s="66"/>
      <c r="BA9" s="162"/>
      <c r="BB9" s="191">
        <v>43922</v>
      </c>
      <c r="BC9" s="192">
        <v>1536</v>
      </c>
      <c r="BD9" s="192">
        <v>646</v>
      </c>
      <c r="BE9" s="192">
        <v>4624</v>
      </c>
      <c r="BF9" s="192">
        <v>629</v>
      </c>
      <c r="BG9" s="192">
        <v>6314</v>
      </c>
      <c r="BH9" s="192">
        <v>6875</v>
      </c>
      <c r="BK9" s="66"/>
      <c r="BL9" s="162"/>
      <c r="BM9" s="191">
        <v>43922</v>
      </c>
      <c r="BN9" s="192">
        <v>5</v>
      </c>
      <c r="BO9" s="192">
        <v>47</v>
      </c>
      <c r="BP9" s="192">
        <v>0</v>
      </c>
      <c r="BS9" s="66"/>
      <c r="BT9" s="162"/>
      <c r="BU9" s="191">
        <v>43922</v>
      </c>
      <c r="BV9" s="192">
        <v>221</v>
      </c>
      <c r="BW9" s="192">
        <v>0</v>
      </c>
      <c r="CA9" s="162"/>
      <c r="CB9" s="191">
        <v>43922</v>
      </c>
      <c r="CC9" s="192">
        <v>304</v>
      </c>
      <c r="CD9" s="192">
        <v>1379</v>
      </c>
      <c r="CE9" s="192">
        <v>2660</v>
      </c>
      <c r="CH9" s="66"/>
      <c r="CI9" s="162"/>
      <c r="CJ9" s="195">
        <v>43922</v>
      </c>
      <c r="CK9" s="192">
        <v>0</v>
      </c>
      <c r="CL9" s="192">
        <v>19</v>
      </c>
      <c r="CO9" s="66"/>
      <c r="CP9" s="162"/>
      <c r="CQ9" s="191">
        <v>43922</v>
      </c>
      <c r="CR9" s="192">
        <v>0</v>
      </c>
      <c r="CS9" s="192">
        <v>0</v>
      </c>
      <c r="CT9" s="192">
        <v>0</v>
      </c>
      <c r="CU9" s="192">
        <v>0</v>
      </c>
      <c r="CV9" s="192">
        <v>107</v>
      </c>
      <c r="CW9" s="192">
        <v>0</v>
      </c>
      <c r="CX9" s="192">
        <v>0</v>
      </c>
      <c r="CY9" s="192">
        <v>0</v>
      </c>
      <c r="CZ9" s="192">
        <v>0</v>
      </c>
      <c r="DA9" s="192">
        <v>0</v>
      </c>
      <c r="DB9" s="192">
        <v>37</v>
      </c>
      <c r="DC9" s="192">
        <v>0</v>
      </c>
      <c r="DD9" s="192">
        <v>0</v>
      </c>
      <c r="DE9" s="192">
        <v>0</v>
      </c>
      <c r="DF9" s="192">
        <v>0</v>
      </c>
      <c r="DG9" s="192">
        <v>0</v>
      </c>
      <c r="DH9" s="192">
        <v>0</v>
      </c>
      <c r="DI9" s="192">
        <v>389</v>
      </c>
      <c r="DJ9" s="192">
        <v>0</v>
      </c>
      <c r="DK9" s="192">
        <v>38</v>
      </c>
      <c r="DL9" s="192">
        <v>65</v>
      </c>
      <c r="DM9" s="192">
        <v>37</v>
      </c>
      <c r="DN9" s="192">
        <v>0</v>
      </c>
      <c r="DO9" s="192">
        <v>0</v>
      </c>
      <c r="DP9" s="192">
        <v>5</v>
      </c>
      <c r="DQ9" s="192">
        <v>0</v>
      </c>
      <c r="DT9" s="66"/>
      <c r="DU9" s="162"/>
      <c r="DV9" s="191">
        <v>43922</v>
      </c>
      <c r="DW9" s="192">
        <v>0</v>
      </c>
      <c r="DX9" s="192">
        <v>0</v>
      </c>
      <c r="DY9" s="192">
        <v>284</v>
      </c>
      <c r="DZ9" s="192">
        <v>0</v>
      </c>
      <c r="EA9" s="192">
        <v>0</v>
      </c>
      <c r="EB9" s="192">
        <v>0</v>
      </c>
      <c r="EE9" s="66"/>
      <c r="EF9" s="162"/>
      <c r="EG9" s="324"/>
      <c r="EH9" s="320"/>
      <c r="EI9" s="320"/>
      <c r="EJ9" s="320"/>
      <c r="EK9" s="320"/>
      <c r="EL9" s="320"/>
      <c r="EM9" s="320"/>
      <c r="EN9" s="320"/>
      <c r="EO9" s="320"/>
      <c r="ER9" s="66"/>
      <c r="ES9" s="162"/>
      <c r="ET9" s="191">
        <v>43922</v>
      </c>
      <c r="EU9" s="192">
        <v>0</v>
      </c>
      <c r="EV9" s="192">
        <v>3</v>
      </c>
      <c r="EW9" s="192">
        <v>0</v>
      </c>
      <c r="EX9" s="192">
        <v>0</v>
      </c>
      <c r="EY9" s="192">
        <v>22</v>
      </c>
      <c r="EZ9" s="192">
        <v>1</v>
      </c>
      <c r="FA9" s="192">
        <v>267</v>
      </c>
      <c r="FB9" s="192">
        <v>54</v>
      </c>
      <c r="FC9" s="192">
        <v>0</v>
      </c>
      <c r="FD9" s="192">
        <v>174</v>
      </c>
      <c r="FE9" s="192">
        <v>10</v>
      </c>
      <c r="FF9" s="192">
        <v>0</v>
      </c>
      <c r="FG9" s="192">
        <v>0</v>
      </c>
      <c r="FH9" s="192">
        <v>0</v>
      </c>
      <c r="FI9" s="192">
        <v>6</v>
      </c>
      <c r="FJ9" s="192">
        <v>0</v>
      </c>
      <c r="FK9" s="192">
        <v>66</v>
      </c>
      <c r="FL9" s="192">
        <v>129</v>
      </c>
      <c r="FM9" s="192">
        <v>244</v>
      </c>
      <c r="FN9" s="192">
        <v>0</v>
      </c>
      <c r="FO9" s="192">
        <v>1</v>
      </c>
      <c r="FR9" s="66"/>
      <c r="FS9" s="162"/>
      <c r="FT9" s="191">
        <v>43922</v>
      </c>
      <c r="FU9" s="320"/>
      <c r="FV9" s="320"/>
      <c r="FW9" s="320"/>
      <c r="FX9" s="320"/>
      <c r="FY9" s="320"/>
      <c r="FZ9" s="320"/>
      <c r="GA9" s="320"/>
      <c r="GB9" s="320"/>
      <c r="GC9" s="320"/>
      <c r="GD9" s="320"/>
      <c r="GE9" s="320"/>
      <c r="GF9" s="320"/>
      <c r="GG9" s="320"/>
      <c r="GH9" s="320"/>
      <c r="GI9" s="320"/>
      <c r="GJ9" s="320"/>
      <c r="GK9" s="320"/>
      <c r="GL9" s="320"/>
      <c r="GM9" s="320"/>
      <c r="GN9" s="320"/>
      <c r="GO9" s="320"/>
      <c r="GR9" s="66"/>
      <c r="GS9" s="162"/>
      <c r="GT9" s="191">
        <v>43922</v>
      </c>
      <c r="GU9" s="192">
        <v>42</v>
      </c>
      <c r="GV9" s="192" t="s">
        <v>356</v>
      </c>
      <c r="GW9" s="192">
        <v>3</v>
      </c>
      <c r="GX9" s="192" t="s">
        <v>356</v>
      </c>
      <c r="GY9" s="192">
        <v>436</v>
      </c>
      <c r="GZ9" s="192">
        <v>47</v>
      </c>
      <c r="HA9" s="192">
        <v>94</v>
      </c>
      <c r="HB9" s="192" t="s">
        <v>356</v>
      </c>
      <c r="HC9" s="192">
        <v>7</v>
      </c>
      <c r="HD9" s="192" t="s">
        <v>356</v>
      </c>
      <c r="HG9" s="66"/>
      <c r="HH9" s="162"/>
      <c r="HK9" s="66"/>
    </row>
    <row r="10" spans="1:219">
      <c r="B10" s="191">
        <v>43952</v>
      </c>
      <c r="C10" s="192">
        <v>1</v>
      </c>
      <c r="D10" s="192">
        <v>1</v>
      </c>
      <c r="E10" s="192">
        <v>5</v>
      </c>
      <c r="F10" s="192">
        <v>1</v>
      </c>
      <c r="G10" s="192">
        <v>283</v>
      </c>
      <c r="H10" s="192">
        <v>1</v>
      </c>
      <c r="I10" s="329"/>
      <c r="J10" s="296"/>
      <c r="K10" s="161"/>
      <c r="L10" s="162"/>
      <c r="M10" s="324"/>
      <c r="N10" s="320"/>
      <c r="O10" s="320"/>
      <c r="R10" s="66"/>
      <c r="S10" s="162"/>
      <c r="T10" s="196">
        <v>44336</v>
      </c>
      <c r="U10" s="192">
        <v>20</v>
      </c>
      <c r="V10" s="192">
        <v>2</v>
      </c>
      <c r="Y10" s="66"/>
      <c r="Z10" s="162"/>
      <c r="AA10" s="191">
        <v>43952</v>
      </c>
      <c r="AB10" s="192">
        <v>1</v>
      </c>
      <c r="AC10" s="192">
        <v>0</v>
      </c>
      <c r="AD10" s="192">
        <v>0</v>
      </c>
      <c r="AE10" s="192">
        <v>0</v>
      </c>
      <c r="AF10" s="192">
        <v>117</v>
      </c>
      <c r="AG10" s="192">
        <v>200</v>
      </c>
      <c r="AJ10" s="66"/>
      <c r="AK10" s="162"/>
      <c r="AL10" s="324"/>
      <c r="AM10" s="320"/>
      <c r="AN10" s="320"/>
      <c r="AO10" s="320"/>
      <c r="AP10" s="320"/>
      <c r="AS10" s="66"/>
      <c r="AT10" s="162"/>
      <c r="AU10" s="324"/>
      <c r="AV10" s="320"/>
      <c r="AW10" s="320"/>
      <c r="AZ10" s="66"/>
      <c r="BA10" s="162"/>
      <c r="BB10" s="191">
        <v>43952</v>
      </c>
      <c r="BC10" s="192">
        <v>1594</v>
      </c>
      <c r="BD10" s="192">
        <v>687</v>
      </c>
      <c r="BE10" s="192">
        <v>4625</v>
      </c>
      <c r="BF10" s="192">
        <v>638</v>
      </c>
      <c r="BG10" s="192">
        <v>6368</v>
      </c>
      <c r="BH10" s="192">
        <v>6879</v>
      </c>
      <c r="BK10" s="66"/>
      <c r="BL10" s="162"/>
      <c r="BM10" s="191">
        <v>43952</v>
      </c>
      <c r="BN10" s="192">
        <v>0</v>
      </c>
      <c r="BO10" s="192">
        <v>49</v>
      </c>
      <c r="BP10" s="192">
        <v>0</v>
      </c>
      <c r="BS10" s="66"/>
      <c r="BT10" s="162"/>
      <c r="BU10" s="191">
        <v>43952</v>
      </c>
      <c r="BV10" s="192">
        <v>0</v>
      </c>
      <c r="BW10" s="192">
        <v>0</v>
      </c>
      <c r="CA10" s="162"/>
      <c r="CB10" s="191">
        <v>43952</v>
      </c>
      <c r="CC10" s="192">
        <v>109</v>
      </c>
      <c r="CD10" s="192">
        <v>0</v>
      </c>
      <c r="CE10" s="192">
        <v>105</v>
      </c>
      <c r="CH10" s="66"/>
      <c r="CI10" s="162"/>
      <c r="CJ10" s="195">
        <v>43952</v>
      </c>
      <c r="CK10" s="192">
        <v>0</v>
      </c>
      <c r="CL10" s="192">
        <v>83</v>
      </c>
      <c r="CO10" s="66"/>
      <c r="CP10" s="162"/>
      <c r="CQ10" s="191">
        <v>43952</v>
      </c>
      <c r="CR10" s="192">
        <v>0</v>
      </c>
      <c r="CS10" s="192">
        <v>0</v>
      </c>
      <c r="CT10" s="192">
        <v>0</v>
      </c>
      <c r="CU10" s="192">
        <v>0</v>
      </c>
      <c r="CV10" s="192">
        <v>489</v>
      </c>
      <c r="CW10" s="192">
        <v>0</v>
      </c>
      <c r="CX10" s="192">
        <v>0</v>
      </c>
      <c r="CY10" s="192">
        <v>0</v>
      </c>
      <c r="CZ10" s="192">
        <v>0</v>
      </c>
      <c r="DA10" s="192">
        <v>0</v>
      </c>
      <c r="DB10" s="192">
        <v>8</v>
      </c>
      <c r="DC10" s="192">
        <v>0</v>
      </c>
      <c r="DD10" s="192">
        <v>0</v>
      </c>
      <c r="DE10" s="192">
        <v>0</v>
      </c>
      <c r="DF10" s="192">
        <v>304</v>
      </c>
      <c r="DG10" s="192">
        <v>340</v>
      </c>
      <c r="DH10" s="192">
        <v>0</v>
      </c>
      <c r="DI10" s="192">
        <v>250</v>
      </c>
      <c r="DJ10" s="192">
        <v>0</v>
      </c>
      <c r="DK10" s="192">
        <v>8</v>
      </c>
      <c r="DL10" s="192">
        <v>399</v>
      </c>
      <c r="DM10" s="192">
        <v>48</v>
      </c>
      <c r="DN10" s="192">
        <v>0</v>
      </c>
      <c r="DO10" s="192">
        <v>0</v>
      </c>
      <c r="DP10" s="192">
        <v>0</v>
      </c>
      <c r="DQ10" s="192">
        <v>0</v>
      </c>
      <c r="DT10" s="66"/>
      <c r="DU10" s="162"/>
      <c r="DV10" s="191">
        <v>43952</v>
      </c>
      <c r="DW10" s="192">
        <v>46</v>
      </c>
      <c r="DX10" s="192">
        <v>0</v>
      </c>
      <c r="DY10" s="192">
        <v>200</v>
      </c>
      <c r="DZ10" s="192">
        <v>0</v>
      </c>
      <c r="EA10" s="192">
        <v>0</v>
      </c>
      <c r="EB10" s="192">
        <v>135</v>
      </c>
      <c r="EE10" s="66"/>
      <c r="EF10" s="162"/>
      <c r="EG10" s="324"/>
      <c r="EH10" s="320"/>
      <c r="EI10" s="320"/>
      <c r="EJ10" s="320"/>
      <c r="EK10" s="320"/>
      <c r="EL10" s="320"/>
      <c r="EM10" s="320"/>
      <c r="EN10" s="320"/>
      <c r="EO10" s="320"/>
      <c r="ER10" s="66"/>
      <c r="ES10" s="162"/>
      <c r="ET10" s="191">
        <v>43952</v>
      </c>
      <c r="EU10" s="192">
        <v>0</v>
      </c>
      <c r="EV10" s="192">
        <v>0</v>
      </c>
      <c r="EW10" s="192">
        <v>0</v>
      </c>
      <c r="EX10" s="192">
        <v>7</v>
      </c>
      <c r="EY10" s="192">
        <v>0</v>
      </c>
      <c r="EZ10" s="192">
        <v>0</v>
      </c>
      <c r="FA10" s="192">
        <v>228</v>
      </c>
      <c r="FB10" s="192">
        <v>41</v>
      </c>
      <c r="FC10" s="192">
        <v>0</v>
      </c>
      <c r="FD10" s="192">
        <v>208</v>
      </c>
      <c r="FE10" s="192">
        <v>73</v>
      </c>
      <c r="FF10" s="192">
        <v>0</v>
      </c>
      <c r="FG10" s="192">
        <v>181</v>
      </c>
      <c r="FH10" s="192">
        <v>0</v>
      </c>
      <c r="FI10" s="192">
        <v>101</v>
      </c>
      <c r="FJ10" s="192">
        <v>0</v>
      </c>
      <c r="FK10" s="192">
        <v>101</v>
      </c>
      <c r="FL10" s="192">
        <v>396</v>
      </c>
      <c r="FM10" s="192">
        <v>401</v>
      </c>
      <c r="FN10" s="192">
        <v>718</v>
      </c>
      <c r="FO10" s="192">
        <v>0</v>
      </c>
      <c r="FR10" s="66"/>
      <c r="FS10" s="162"/>
      <c r="FT10" s="191">
        <v>43952</v>
      </c>
      <c r="FU10" s="320"/>
      <c r="FV10" s="320"/>
      <c r="FW10" s="320"/>
      <c r="FX10" s="320"/>
      <c r="FY10" s="320"/>
      <c r="FZ10" s="320"/>
      <c r="GA10" s="320"/>
      <c r="GB10" s="320"/>
      <c r="GC10" s="320"/>
      <c r="GD10" s="320"/>
      <c r="GE10" s="320"/>
      <c r="GF10" s="320"/>
      <c r="GG10" s="320"/>
      <c r="GH10" s="320"/>
      <c r="GI10" s="320"/>
      <c r="GJ10" s="320"/>
      <c r="GK10" s="320"/>
      <c r="GL10" s="320"/>
      <c r="GM10" s="320"/>
      <c r="GN10" s="320"/>
      <c r="GO10" s="320"/>
      <c r="GR10" s="66"/>
      <c r="GS10" s="162"/>
      <c r="GT10" s="191">
        <v>43952</v>
      </c>
      <c r="GU10" s="192">
        <v>53</v>
      </c>
      <c r="GV10" s="192" t="s">
        <v>356</v>
      </c>
      <c r="GW10" s="192">
        <v>37</v>
      </c>
      <c r="GX10" s="192" t="s">
        <v>356</v>
      </c>
      <c r="GY10" s="192">
        <v>5</v>
      </c>
      <c r="GZ10" s="192">
        <v>619</v>
      </c>
      <c r="HA10" s="192">
        <v>1143</v>
      </c>
      <c r="HB10" s="192" t="s">
        <v>356</v>
      </c>
      <c r="HC10" s="192" t="s">
        <v>356</v>
      </c>
      <c r="HD10" s="192" t="s">
        <v>356</v>
      </c>
      <c r="HG10" s="66"/>
      <c r="HH10" s="162"/>
      <c r="HK10" s="66"/>
    </row>
    <row r="11" spans="1:219">
      <c r="B11" s="191">
        <v>43983</v>
      </c>
      <c r="C11" s="192">
        <v>1</v>
      </c>
      <c r="D11" s="192">
        <v>2</v>
      </c>
      <c r="E11" s="192">
        <v>1</v>
      </c>
      <c r="F11" s="192">
        <v>1</v>
      </c>
      <c r="G11" s="192">
        <v>208</v>
      </c>
      <c r="H11" s="192">
        <v>2</v>
      </c>
      <c r="I11" s="197"/>
      <c r="J11" s="161"/>
      <c r="K11" s="161"/>
      <c r="L11" s="162"/>
      <c r="M11" s="324"/>
      <c r="N11" s="320"/>
      <c r="O11" s="320"/>
      <c r="R11" s="66"/>
      <c r="S11" s="162"/>
      <c r="T11" s="196">
        <v>44367</v>
      </c>
      <c r="U11" s="192">
        <v>19</v>
      </c>
      <c r="V11" s="192">
        <v>1</v>
      </c>
      <c r="Y11" s="66"/>
      <c r="Z11" s="162"/>
      <c r="AA11" s="191">
        <v>43983</v>
      </c>
      <c r="AB11" s="192">
        <v>0</v>
      </c>
      <c r="AC11" s="192">
        <v>35</v>
      </c>
      <c r="AD11" s="192">
        <v>16</v>
      </c>
      <c r="AE11" s="192">
        <v>144</v>
      </c>
      <c r="AF11" s="192">
        <v>174</v>
      </c>
      <c r="AG11" s="192">
        <v>298</v>
      </c>
      <c r="AJ11" s="66"/>
      <c r="AK11" s="162"/>
      <c r="AL11" s="324"/>
      <c r="AM11" s="320"/>
      <c r="AN11" s="320"/>
      <c r="AO11" s="320"/>
      <c r="AP11" s="320"/>
      <c r="AS11" s="66"/>
      <c r="AT11" s="162"/>
      <c r="AU11" s="324"/>
      <c r="AV11" s="320"/>
      <c r="AW11" s="320"/>
      <c r="AZ11" s="66"/>
      <c r="BA11" s="162"/>
      <c r="BB11" s="191">
        <v>43983</v>
      </c>
      <c r="BC11" s="192">
        <v>1619</v>
      </c>
      <c r="BD11" s="192">
        <v>727</v>
      </c>
      <c r="BE11" s="192">
        <v>4625</v>
      </c>
      <c r="BF11" s="192">
        <v>652</v>
      </c>
      <c r="BG11" s="192">
        <v>6377</v>
      </c>
      <c r="BH11" s="192">
        <v>6884</v>
      </c>
      <c r="BK11" s="66"/>
      <c r="BL11" s="162"/>
      <c r="BM11" s="191">
        <v>43983</v>
      </c>
      <c r="BN11" s="192">
        <v>127</v>
      </c>
      <c r="BO11" s="192">
        <v>71</v>
      </c>
      <c r="BP11" s="192">
        <v>11994</v>
      </c>
      <c r="BS11" s="66"/>
      <c r="BT11" s="162"/>
      <c r="BU11" s="191">
        <v>43983</v>
      </c>
      <c r="BV11" s="192">
        <v>552</v>
      </c>
      <c r="BW11" s="192">
        <v>2</v>
      </c>
      <c r="CA11" s="162"/>
      <c r="CB11" s="191">
        <v>43983</v>
      </c>
      <c r="CC11" s="192">
        <v>43</v>
      </c>
      <c r="CD11" s="192">
        <v>0</v>
      </c>
      <c r="CE11" s="192">
        <v>0</v>
      </c>
      <c r="CH11" s="66"/>
      <c r="CI11" s="162"/>
      <c r="CJ11" s="195">
        <v>43983</v>
      </c>
      <c r="CK11" s="192">
        <v>0</v>
      </c>
      <c r="CL11" s="192">
        <v>127</v>
      </c>
      <c r="CO11" s="66"/>
      <c r="CP11" s="162"/>
      <c r="CQ11" s="191">
        <v>43983</v>
      </c>
      <c r="CR11" s="192">
        <v>0</v>
      </c>
      <c r="CS11" s="192">
        <v>12</v>
      </c>
      <c r="CT11" s="192">
        <v>0</v>
      </c>
      <c r="CU11" s="192">
        <v>0</v>
      </c>
      <c r="CV11" s="192">
        <v>0</v>
      </c>
      <c r="CW11" s="192">
        <v>0</v>
      </c>
      <c r="CX11" s="192">
        <v>0</v>
      </c>
      <c r="CY11" s="192">
        <v>0</v>
      </c>
      <c r="CZ11" s="192">
        <v>0</v>
      </c>
      <c r="DA11" s="192">
        <v>0</v>
      </c>
      <c r="DB11" s="192">
        <v>0</v>
      </c>
      <c r="DC11" s="192">
        <v>0</v>
      </c>
      <c r="DD11" s="192">
        <v>0</v>
      </c>
      <c r="DE11" s="192">
        <v>0</v>
      </c>
      <c r="DF11" s="192">
        <v>0</v>
      </c>
      <c r="DG11" s="192">
        <v>8</v>
      </c>
      <c r="DH11" s="192">
        <v>0</v>
      </c>
      <c r="DI11" s="192">
        <v>37</v>
      </c>
      <c r="DJ11" s="192">
        <v>0</v>
      </c>
      <c r="DK11" s="192">
        <v>0</v>
      </c>
      <c r="DL11" s="192">
        <v>92</v>
      </c>
      <c r="DM11" s="192">
        <v>0</v>
      </c>
      <c r="DN11" s="192">
        <v>0</v>
      </c>
      <c r="DO11" s="192">
        <v>0</v>
      </c>
      <c r="DP11" s="192">
        <v>0</v>
      </c>
      <c r="DQ11" s="192">
        <v>0</v>
      </c>
      <c r="DT11" s="66"/>
      <c r="DU11" s="162"/>
      <c r="DV11" s="191">
        <v>43983</v>
      </c>
      <c r="DW11" s="192">
        <f>7+39</f>
        <v>46</v>
      </c>
      <c r="DX11" s="192">
        <v>0</v>
      </c>
      <c r="DY11" s="192">
        <v>286</v>
      </c>
      <c r="DZ11" s="192">
        <v>0</v>
      </c>
      <c r="EA11" s="192">
        <v>0</v>
      </c>
      <c r="EB11" s="192">
        <v>193</v>
      </c>
      <c r="EE11" s="66"/>
      <c r="EF11" s="162"/>
      <c r="EG11" s="324"/>
      <c r="EH11" s="320"/>
      <c r="EI11" s="320"/>
      <c r="EJ11" s="320"/>
      <c r="EK11" s="320"/>
      <c r="EL11" s="320"/>
      <c r="EM11" s="320"/>
      <c r="EN11" s="320"/>
      <c r="EO11" s="320"/>
      <c r="ER11" s="66"/>
      <c r="ES11" s="162"/>
      <c r="ET11" s="191">
        <v>43983</v>
      </c>
      <c r="EU11" s="192">
        <v>0</v>
      </c>
      <c r="EV11" s="192">
        <v>0</v>
      </c>
      <c r="EW11" s="192">
        <v>0</v>
      </c>
      <c r="EX11" s="192">
        <v>14</v>
      </c>
      <c r="EY11" s="192">
        <v>34</v>
      </c>
      <c r="EZ11" s="192">
        <v>19</v>
      </c>
      <c r="FA11" s="192">
        <v>368</v>
      </c>
      <c r="FB11" s="192">
        <v>71</v>
      </c>
      <c r="FC11" s="192">
        <v>1</v>
      </c>
      <c r="FD11" s="192">
        <v>996</v>
      </c>
      <c r="FE11" s="192">
        <v>18</v>
      </c>
      <c r="FF11" s="192">
        <v>0</v>
      </c>
      <c r="FG11" s="192">
        <v>182</v>
      </c>
      <c r="FH11" s="192">
        <v>0</v>
      </c>
      <c r="FI11" s="192">
        <v>116</v>
      </c>
      <c r="FJ11" s="192">
        <v>286</v>
      </c>
      <c r="FK11" s="192">
        <v>529</v>
      </c>
      <c r="FL11" s="192">
        <v>143</v>
      </c>
      <c r="FM11" s="192">
        <v>573</v>
      </c>
      <c r="FN11" s="192">
        <v>523</v>
      </c>
      <c r="FO11" s="192">
        <v>0</v>
      </c>
      <c r="FR11" s="66"/>
      <c r="FS11" s="162"/>
      <c r="FT11" s="191">
        <v>43983</v>
      </c>
      <c r="FU11" s="320"/>
      <c r="FV11" s="320"/>
      <c r="FW11" s="320"/>
      <c r="FX11" s="320"/>
      <c r="FY11" s="320"/>
      <c r="FZ11" s="320"/>
      <c r="GA11" s="320"/>
      <c r="GB11" s="320"/>
      <c r="GC11" s="320"/>
      <c r="GD11" s="320"/>
      <c r="GE11" s="320"/>
      <c r="GF11" s="320"/>
      <c r="GG11" s="320"/>
      <c r="GH11" s="320"/>
      <c r="GI11" s="320"/>
      <c r="GJ11" s="320"/>
      <c r="GK11" s="320"/>
      <c r="GL11" s="320"/>
      <c r="GM11" s="320"/>
      <c r="GN11" s="320"/>
      <c r="GO11" s="320"/>
      <c r="GR11" s="66"/>
      <c r="GS11" s="162"/>
      <c r="GT11" s="191">
        <v>43983</v>
      </c>
      <c r="GU11" s="192">
        <v>71</v>
      </c>
      <c r="GV11" s="192" t="s">
        <v>356</v>
      </c>
      <c r="GW11" s="192">
        <v>20</v>
      </c>
      <c r="GX11" s="192" t="s">
        <v>356</v>
      </c>
      <c r="GY11" s="192" t="s">
        <v>356</v>
      </c>
      <c r="GZ11" s="192">
        <v>1081</v>
      </c>
      <c r="HA11" s="192">
        <v>126</v>
      </c>
      <c r="HB11" s="192" t="s">
        <v>356</v>
      </c>
      <c r="HC11" s="192">
        <v>12</v>
      </c>
      <c r="HD11" s="192" t="s">
        <v>356</v>
      </c>
      <c r="HG11" s="66"/>
      <c r="HH11" s="162"/>
      <c r="HK11" s="66"/>
    </row>
    <row r="12" spans="1:219">
      <c r="B12" s="191">
        <v>44013</v>
      </c>
      <c r="C12" s="192">
        <v>1</v>
      </c>
      <c r="D12" s="192">
        <v>1</v>
      </c>
      <c r="E12" s="192">
        <v>4</v>
      </c>
      <c r="F12" s="192">
        <v>1</v>
      </c>
      <c r="G12" s="192">
        <v>201</v>
      </c>
      <c r="H12" s="192">
        <v>1</v>
      </c>
      <c r="I12" s="161"/>
      <c r="J12" s="161"/>
      <c r="K12" s="161"/>
      <c r="L12" s="162"/>
      <c r="M12" s="324"/>
      <c r="N12" s="320"/>
      <c r="O12" s="320"/>
      <c r="R12" s="66"/>
      <c r="S12" s="162"/>
      <c r="T12" s="196">
        <v>44397</v>
      </c>
      <c r="U12" s="192">
        <v>71</v>
      </c>
      <c r="V12" s="192">
        <v>99</v>
      </c>
      <c r="Y12" s="66"/>
      <c r="Z12" s="162"/>
      <c r="AA12" s="191">
        <v>44013</v>
      </c>
      <c r="AB12" s="192">
        <v>5</v>
      </c>
      <c r="AC12" s="192">
        <v>0</v>
      </c>
      <c r="AD12" s="192">
        <v>6</v>
      </c>
      <c r="AE12" s="192">
        <v>44</v>
      </c>
      <c r="AF12" s="192">
        <v>26</v>
      </c>
      <c r="AG12" s="192">
        <v>1566</v>
      </c>
      <c r="AJ12" s="66"/>
      <c r="AK12" s="162"/>
      <c r="AL12" s="324"/>
      <c r="AM12" s="320"/>
      <c r="AN12" s="320"/>
      <c r="AO12" s="320"/>
      <c r="AP12" s="320"/>
      <c r="AS12" s="66"/>
      <c r="AT12" s="162"/>
      <c r="AU12" s="324"/>
      <c r="AV12" s="320"/>
      <c r="AW12" s="320"/>
      <c r="AZ12" s="66"/>
      <c r="BA12" s="162"/>
      <c r="BB12" s="191">
        <v>44013</v>
      </c>
      <c r="BC12" s="192">
        <v>1620</v>
      </c>
      <c r="BD12" s="192">
        <v>762</v>
      </c>
      <c r="BE12" s="192">
        <v>4672</v>
      </c>
      <c r="BF12" s="192">
        <v>652</v>
      </c>
      <c r="BG12" s="192">
        <v>6985</v>
      </c>
      <c r="BH12" s="192">
        <v>6885</v>
      </c>
      <c r="BK12" s="66"/>
      <c r="BL12" s="162"/>
      <c r="BM12" s="191">
        <v>44013</v>
      </c>
      <c r="BN12" s="192">
        <v>83</v>
      </c>
      <c r="BO12" s="192">
        <v>157</v>
      </c>
      <c r="BP12" s="192">
        <v>21</v>
      </c>
      <c r="BS12" s="66"/>
      <c r="BT12" s="162"/>
      <c r="BU12" s="191">
        <v>44013</v>
      </c>
      <c r="BV12" s="192">
        <v>324</v>
      </c>
      <c r="BW12" s="192">
        <v>6</v>
      </c>
      <c r="CA12" s="162"/>
      <c r="CB12" s="191">
        <v>44013</v>
      </c>
      <c r="CC12" s="192">
        <v>1</v>
      </c>
      <c r="CD12" s="192">
        <v>0</v>
      </c>
      <c r="CE12" s="192">
        <v>404</v>
      </c>
      <c r="CH12" s="66"/>
      <c r="CI12" s="162"/>
      <c r="CJ12" s="195">
        <v>44013</v>
      </c>
      <c r="CK12" s="192">
        <v>0</v>
      </c>
      <c r="CL12" s="192">
        <v>53</v>
      </c>
      <c r="CO12" s="66"/>
      <c r="CP12" s="162"/>
      <c r="CQ12" s="191">
        <v>44013</v>
      </c>
      <c r="CR12" s="192">
        <v>0</v>
      </c>
      <c r="CS12" s="192">
        <v>0</v>
      </c>
      <c r="CT12" s="192">
        <v>0</v>
      </c>
      <c r="CU12" s="192">
        <v>0</v>
      </c>
      <c r="CV12" s="192">
        <v>0</v>
      </c>
      <c r="CW12" s="192">
        <v>0</v>
      </c>
      <c r="CX12" s="192">
        <v>0</v>
      </c>
      <c r="CY12" s="192">
        <v>0</v>
      </c>
      <c r="CZ12" s="192">
        <v>0</v>
      </c>
      <c r="DA12" s="192">
        <v>0</v>
      </c>
      <c r="DB12" s="192">
        <v>0</v>
      </c>
      <c r="DC12" s="192">
        <v>0</v>
      </c>
      <c r="DD12" s="192">
        <v>0</v>
      </c>
      <c r="DE12" s="192">
        <v>0</v>
      </c>
      <c r="DF12" s="192">
        <v>0</v>
      </c>
      <c r="DG12" s="192">
        <v>19</v>
      </c>
      <c r="DH12" s="192">
        <v>0</v>
      </c>
      <c r="DI12" s="192">
        <v>0</v>
      </c>
      <c r="DJ12" s="192">
        <v>0</v>
      </c>
      <c r="DK12" s="192">
        <v>0</v>
      </c>
      <c r="DL12" s="192">
        <v>538</v>
      </c>
      <c r="DM12" s="192">
        <v>0</v>
      </c>
      <c r="DN12" s="192">
        <v>0</v>
      </c>
      <c r="DO12" s="192">
        <v>0</v>
      </c>
      <c r="DP12" s="192">
        <v>0</v>
      </c>
      <c r="DQ12" s="192">
        <v>0</v>
      </c>
      <c r="DT12" s="66"/>
      <c r="DU12" s="162"/>
      <c r="DV12" s="191">
        <v>44013</v>
      </c>
      <c r="DW12" s="192">
        <v>0</v>
      </c>
      <c r="DX12" s="192">
        <v>0</v>
      </c>
      <c r="DY12" s="192">
        <v>190</v>
      </c>
      <c r="DZ12" s="192">
        <v>0</v>
      </c>
      <c r="EA12" s="192">
        <v>0</v>
      </c>
      <c r="EB12" s="192">
        <v>51</v>
      </c>
      <c r="EE12" s="66"/>
      <c r="EF12" s="162"/>
      <c r="EG12" s="324"/>
      <c r="EH12" s="320"/>
      <c r="EI12" s="320"/>
      <c r="EJ12" s="320"/>
      <c r="EK12" s="320"/>
      <c r="EL12" s="320"/>
      <c r="EM12" s="320"/>
      <c r="EN12" s="320"/>
      <c r="EO12" s="320"/>
      <c r="ER12" s="66"/>
      <c r="ES12" s="162"/>
      <c r="ET12" s="191">
        <v>44013</v>
      </c>
      <c r="EU12" s="192">
        <v>5</v>
      </c>
      <c r="EV12" s="192">
        <v>5</v>
      </c>
      <c r="EW12" s="192">
        <v>555</v>
      </c>
      <c r="EX12" s="192">
        <v>122</v>
      </c>
      <c r="EY12" s="192">
        <v>2</v>
      </c>
      <c r="EZ12" s="192">
        <v>188</v>
      </c>
      <c r="FA12" s="192">
        <v>373</v>
      </c>
      <c r="FB12" s="192">
        <v>53</v>
      </c>
      <c r="FC12" s="192">
        <v>1</v>
      </c>
      <c r="FD12" s="192">
        <v>415</v>
      </c>
      <c r="FE12" s="192">
        <v>78</v>
      </c>
      <c r="FF12" s="192">
        <v>1</v>
      </c>
      <c r="FG12" s="192">
        <v>62</v>
      </c>
      <c r="FH12" s="192">
        <v>283</v>
      </c>
      <c r="FI12" s="192">
        <v>6</v>
      </c>
      <c r="FJ12" s="192">
        <v>366</v>
      </c>
      <c r="FK12" s="192">
        <v>152</v>
      </c>
      <c r="FL12" s="192">
        <v>243</v>
      </c>
      <c r="FM12" s="192">
        <v>739</v>
      </c>
      <c r="FN12" s="192">
        <v>277</v>
      </c>
      <c r="FO12" s="192">
        <v>2</v>
      </c>
      <c r="FR12" s="66"/>
      <c r="FS12" s="162"/>
      <c r="FT12" s="191">
        <v>44013</v>
      </c>
      <c r="FU12" s="320"/>
      <c r="FV12" s="320"/>
      <c r="FW12" s="320"/>
      <c r="FX12" s="320"/>
      <c r="FY12" s="320"/>
      <c r="FZ12" s="320"/>
      <c r="GA12" s="320"/>
      <c r="GB12" s="320"/>
      <c r="GC12" s="320"/>
      <c r="GD12" s="320"/>
      <c r="GE12" s="320"/>
      <c r="GF12" s="320"/>
      <c r="GG12" s="320"/>
      <c r="GH12" s="320"/>
      <c r="GI12" s="320"/>
      <c r="GJ12" s="320"/>
      <c r="GK12" s="320"/>
      <c r="GL12" s="320"/>
      <c r="GM12" s="320"/>
      <c r="GN12" s="320"/>
      <c r="GO12" s="320"/>
      <c r="GR12" s="66"/>
      <c r="GS12" s="162"/>
      <c r="GT12" s="191">
        <v>44013</v>
      </c>
      <c r="GU12" s="192">
        <v>9</v>
      </c>
      <c r="GV12" s="192" t="s">
        <v>356</v>
      </c>
      <c r="GW12" s="192" t="s">
        <v>356</v>
      </c>
      <c r="GX12" s="192">
        <v>26</v>
      </c>
      <c r="GY12" s="192" t="s">
        <v>356</v>
      </c>
      <c r="GZ12" s="192">
        <v>303</v>
      </c>
      <c r="HA12" s="192">
        <v>246</v>
      </c>
      <c r="HB12" s="192" t="s">
        <v>356</v>
      </c>
      <c r="HC12" s="192">
        <v>372</v>
      </c>
      <c r="HD12" s="192" t="s">
        <v>356</v>
      </c>
      <c r="HG12" s="66"/>
      <c r="HH12" s="162"/>
      <c r="HK12" s="66"/>
    </row>
    <row r="13" spans="1:219">
      <c r="B13" s="191">
        <v>44044</v>
      </c>
      <c r="C13" s="192">
        <v>1</v>
      </c>
      <c r="D13" s="192">
        <v>1</v>
      </c>
      <c r="E13" s="192">
        <v>10</v>
      </c>
      <c r="F13" s="192">
        <v>90</v>
      </c>
      <c r="G13" s="192">
        <v>69</v>
      </c>
      <c r="H13" s="192">
        <v>1</v>
      </c>
      <c r="I13" s="161"/>
      <c r="J13" s="161"/>
      <c r="K13" s="161"/>
      <c r="L13" s="162"/>
      <c r="M13" s="324"/>
      <c r="N13" s="320"/>
      <c r="O13" s="320"/>
      <c r="R13" s="66"/>
      <c r="S13" s="162"/>
      <c r="T13" s="196">
        <v>44428</v>
      </c>
      <c r="U13" s="192">
        <v>29</v>
      </c>
      <c r="V13" s="192">
        <v>44</v>
      </c>
      <c r="Y13" s="66"/>
      <c r="Z13" s="162"/>
      <c r="AA13" s="191">
        <v>44044</v>
      </c>
      <c r="AB13" s="192">
        <v>0</v>
      </c>
      <c r="AC13" s="192">
        <v>0</v>
      </c>
      <c r="AD13" s="192">
        <v>0</v>
      </c>
      <c r="AE13" s="192">
        <v>118</v>
      </c>
      <c r="AF13" s="192">
        <v>113</v>
      </c>
      <c r="AG13" s="192">
        <v>3684</v>
      </c>
      <c r="AJ13" s="66"/>
      <c r="AK13" s="162"/>
      <c r="AL13" s="324"/>
      <c r="AM13" s="320"/>
      <c r="AN13" s="320"/>
      <c r="AO13" s="320"/>
      <c r="AP13" s="320"/>
      <c r="AS13" s="66"/>
      <c r="AT13" s="162"/>
      <c r="AU13" s="324"/>
      <c r="AV13" s="320"/>
      <c r="AW13" s="320"/>
      <c r="AZ13" s="66"/>
      <c r="BA13" s="162"/>
      <c r="BB13" s="191">
        <v>44044</v>
      </c>
      <c r="BC13" s="192">
        <v>1638</v>
      </c>
      <c r="BD13" s="192">
        <v>893</v>
      </c>
      <c r="BE13" s="192">
        <v>4677</v>
      </c>
      <c r="BF13" s="192">
        <v>654</v>
      </c>
      <c r="BG13" s="192">
        <v>7006</v>
      </c>
      <c r="BH13" s="192">
        <v>6911</v>
      </c>
      <c r="BK13" s="66"/>
      <c r="BL13" s="162"/>
      <c r="BM13" s="191">
        <v>44044</v>
      </c>
      <c r="BN13" s="192">
        <v>15</v>
      </c>
      <c r="BO13" s="192">
        <v>243</v>
      </c>
      <c r="BP13" s="192">
        <v>154</v>
      </c>
      <c r="BS13" s="66"/>
      <c r="BT13" s="162"/>
      <c r="BU13" s="191">
        <v>44044</v>
      </c>
      <c r="BV13" s="192">
        <v>876</v>
      </c>
      <c r="BW13" s="192">
        <v>0</v>
      </c>
      <c r="CA13" s="162"/>
      <c r="CB13" s="191">
        <v>44044</v>
      </c>
      <c r="CC13" s="192">
        <v>78</v>
      </c>
      <c r="CD13" s="192">
        <v>0</v>
      </c>
      <c r="CE13" s="192">
        <v>0</v>
      </c>
      <c r="CH13" s="66"/>
      <c r="CI13" s="162"/>
      <c r="CJ13" s="195">
        <v>44044</v>
      </c>
      <c r="CK13" s="192">
        <v>0</v>
      </c>
      <c r="CL13" s="192">
        <v>963</v>
      </c>
      <c r="CO13" s="66"/>
      <c r="CP13" s="162"/>
      <c r="CQ13" s="191">
        <v>44044</v>
      </c>
      <c r="CR13" s="192">
        <v>0</v>
      </c>
      <c r="CS13" s="192">
        <v>0</v>
      </c>
      <c r="CT13" s="192">
        <v>0</v>
      </c>
      <c r="CU13" s="192">
        <v>0</v>
      </c>
      <c r="CV13" s="192">
        <v>0</v>
      </c>
      <c r="CW13" s="192">
        <v>0</v>
      </c>
      <c r="CX13" s="192">
        <v>0</v>
      </c>
      <c r="CY13" s="192">
        <v>0</v>
      </c>
      <c r="CZ13" s="192">
        <v>0</v>
      </c>
      <c r="DA13" s="192">
        <v>0</v>
      </c>
      <c r="DB13" s="192">
        <v>0</v>
      </c>
      <c r="DC13" s="192">
        <v>0</v>
      </c>
      <c r="DD13" s="192">
        <v>0</v>
      </c>
      <c r="DE13" s="192">
        <v>0</v>
      </c>
      <c r="DF13" s="192">
        <v>0</v>
      </c>
      <c r="DG13" s="192">
        <v>2</v>
      </c>
      <c r="DH13" s="192">
        <v>0</v>
      </c>
      <c r="DI13" s="192">
        <v>0</v>
      </c>
      <c r="DJ13" s="192">
        <v>0</v>
      </c>
      <c r="DK13" s="192">
        <v>0</v>
      </c>
      <c r="DL13" s="192">
        <v>0</v>
      </c>
      <c r="DM13" s="192">
        <v>0</v>
      </c>
      <c r="DN13" s="192">
        <v>0</v>
      </c>
      <c r="DO13" s="192">
        <v>0</v>
      </c>
      <c r="DP13" s="192">
        <v>1752</v>
      </c>
      <c r="DQ13" s="192">
        <v>0</v>
      </c>
      <c r="DT13" s="66"/>
      <c r="DU13" s="162"/>
      <c r="DV13" s="191">
        <v>44044</v>
      </c>
      <c r="DW13" s="192">
        <v>46</v>
      </c>
      <c r="DX13" s="192">
        <v>6139</v>
      </c>
      <c r="DY13" s="192">
        <v>432</v>
      </c>
      <c r="DZ13" s="192">
        <v>1189</v>
      </c>
      <c r="EA13" s="192">
        <v>181</v>
      </c>
      <c r="EB13" s="192">
        <v>407</v>
      </c>
      <c r="EE13" s="66"/>
      <c r="EF13" s="162"/>
      <c r="EG13" s="324"/>
      <c r="EH13" s="320"/>
      <c r="EI13" s="320"/>
      <c r="EJ13" s="320"/>
      <c r="EK13" s="320"/>
      <c r="EL13" s="320"/>
      <c r="EM13" s="320"/>
      <c r="EN13" s="320"/>
      <c r="EO13" s="320"/>
      <c r="ER13" s="66"/>
      <c r="ES13" s="162"/>
      <c r="ET13" s="191">
        <v>44044</v>
      </c>
      <c r="EU13" s="192">
        <v>21</v>
      </c>
      <c r="EV13" s="192">
        <v>1</v>
      </c>
      <c r="EW13" s="192">
        <v>90</v>
      </c>
      <c r="EX13" s="192">
        <v>67</v>
      </c>
      <c r="EY13" s="192">
        <v>31</v>
      </c>
      <c r="EZ13" s="192">
        <v>0</v>
      </c>
      <c r="FA13" s="192">
        <v>454</v>
      </c>
      <c r="FB13" s="192">
        <v>20</v>
      </c>
      <c r="FC13" s="192">
        <v>1</v>
      </c>
      <c r="FD13" s="192">
        <v>956</v>
      </c>
      <c r="FE13" s="192">
        <v>128</v>
      </c>
      <c r="FF13" s="192">
        <v>1</v>
      </c>
      <c r="FG13" s="192">
        <v>309</v>
      </c>
      <c r="FH13" s="192">
        <v>27</v>
      </c>
      <c r="FI13" s="192">
        <v>31</v>
      </c>
      <c r="FJ13" s="192">
        <v>0</v>
      </c>
      <c r="FK13" s="192">
        <v>278</v>
      </c>
      <c r="FL13" s="192">
        <v>653</v>
      </c>
      <c r="FM13" s="192">
        <v>666</v>
      </c>
      <c r="FN13" s="192">
        <v>55</v>
      </c>
      <c r="FO13" s="192">
        <v>1</v>
      </c>
      <c r="FR13" s="66"/>
      <c r="FS13" s="162"/>
      <c r="FT13" s="191">
        <v>44044</v>
      </c>
      <c r="FU13" s="320"/>
      <c r="FV13" s="320"/>
      <c r="FW13" s="320"/>
      <c r="FX13" s="320"/>
      <c r="FY13" s="320"/>
      <c r="FZ13" s="320"/>
      <c r="GA13" s="320"/>
      <c r="GB13" s="320"/>
      <c r="GC13" s="320"/>
      <c r="GD13" s="320"/>
      <c r="GE13" s="320"/>
      <c r="GF13" s="320"/>
      <c r="GG13" s="320"/>
      <c r="GH13" s="320"/>
      <c r="GI13" s="320"/>
      <c r="GJ13" s="320"/>
      <c r="GK13" s="320"/>
      <c r="GL13" s="320"/>
      <c r="GM13" s="320"/>
      <c r="GN13" s="320"/>
      <c r="GO13" s="320"/>
      <c r="GR13" s="66"/>
      <c r="GS13" s="162"/>
      <c r="GT13" s="191">
        <v>44044</v>
      </c>
      <c r="GU13" s="192" t="s">
        <v>356</v>
      </c>
      <c r="GV13" s="192" t="s">
        <v>356</v>
      </c>
      <c r="GW13" s="192" t="s">
        <v>356</v>
      </c>
      <c r="GX13" s="192" t="s">
        <v>356</v>
      </c>
      <c r="GY13" s="192">
        <v>2</v>
      </c>
      <c r="GZ13" s="192">
        <v>101</v>
      </c>
      <c r="HA13" s="192" t="s">
        <v>356</v>
      </c>
      <c r="HB13" s="192" t="s">
        <v>356</v>
      </c>
      <c r="HC13" s="192">
        <v>6</v>
      </c>
      <c r="HD13" s="192" t="s">
        <v>356</v>
      </c>
      <c r="HG13" s="66"/>
      <c r="HH13" s="162"/>
      <c r="HK13" s="66"/>
    </row>
    <row r="14" spans="1:219">
      <c r="B14" s="191">
        <v>44075</v>
      </c>
      <c r="C14" s="192">
        <v>1</v>
      </c>
      <c r="D14" s="192">
        <v>1</v>
      </c>
      <c r="E14" s="192">
        <v>5</v>
      </c>
      <c r="F14" s="192">
        <v>23</v>
      </c>
      <c r="G14" s="192">
        <v>183</v>
      </c>
      <c r="H14" s="192">
        <v>1</v>
      </c>
      <c r="I14" s="161"/>
      <c r="J14" s="161"/>
      <c r="K14" s="161"/>
      <c r="L14" s="162"/>
      <c r="M14" s="324"/>
      <c r="N14" s="320"/>
      <c r="O14" s="320"/>
      <c r="R14" s="66"/>
      <c r="S14" s="162"/>
      <c r="T14" s="196">
        <v>44459</v>
      </c>
      <c r="U14" s="192">
        <v>31</v>
      </c>
      <c r="V14" s="192">
        <v>54</v>
      </c>
      <c r="Y14" s="66"/>
      <c r="Z14" s="162"/>
      <c r="AA14" s="191">
        <v>44075</v>
      </c>
      <c r="AB14" s="192">
        <v>11</v>
      </c>
      <c r="AC14" s="192">
        <v>1</v>
      </c>
      <c r="AD14" s="192">
        <v>0</v>
      </c>
      <c r="AE14" s="192">
        <v>116</v>
      </c>
      <c r="AF14" s="192">
        <v>234</v>
      </c>
      <c r="AG14" s="192">
        <v>479</v>
      </c>
      <c r="AJ14" s="66"/>
      <c r="AK14" s="162"/>
      <c r="AL14" s="324"/>
      <c r="AM14" s="320"/>
      <c r="AN14" s="320"/>
      <c r="AO14" s="320"/>
      <c r="AP14" s="320"/>
      <c r="AS14" s="66"/>
      <c r="AT14" s="162"/>
      <c r="AU14" s="324"/>
      <c r="AV14" s="320"/>
      <c r="AW14" s="320"/>
      <c r="AZ14" s="66"/>
      <c r="BA14" s="162"/>
      <c r="BB14" s="191">
        <v>44075</v>
      </c>
      <c r="BC14" s="192">
        <v>1722</v>
      </c>
      <c r="BD14" s="192">
        <v>908</v>
      </c>
      <c r="BE14" s="192">
        <v>4690</v>
      </c>
      <c r="BF14" s="192">
        <v>654</v>
      </c>
      <c r="BG14" s="192">
        <v>7012</v>
      </c>
      <c r="BH14" s="192">
        <v>7013</v>
      </c>
      <c r="BK14" s="66"/>
      <c r="BL14" s="162"/>
      <c r="BM14" s="191">
        <v>44075</v>
      </c>
      <c r="BN14" s="192">
        <v>43</v>
      </c>
      <c r="BO14" s="192">
        <v>301</v>
      </c>
      <c r="BP14" s="192">
        <v>316</v>
      </c>
      <c r="BS14" s="66"/>
      <c r="BT14" s="162"/>
      <c r="BU14" s="191">
        <v>44075</v>
      </c>
      <c r="BV14" s="192">
        <v>1167</v>
      </c>
      <c r="BW14" s="192">
        <v>0</v>
      </c>
      <c r="CA14" s="162"/>
      <c r="CB14" s="191">
        <v>44075</v>
      </c>
      <c r="CC14" s="192">
        <v>102</v>
      </c>
      <c r="CD14" s="192">
        <v>69</v>
      </c>
      <c r="CE14" s="192">
        <f>186+148</f>
        <v>334</v>
      </c>
      <c r="CH14" s="66"/>
      <c r="CI14" s="162"/>
      <c r="CJ14" s="195">
        <v>44075</v>
      </c>
      <c r="CK14" s="192">
        <v>0</v>
      </c>
      <c r="CL14" s="192">
        <v>194</v>
      </c>
      <c r="CO14" s="66"/>
      <c r="CP14" s="162"/>
      <c r="CQ14" s="191">
        <v>44075</v>
      </c>
      <c r="CR14" s="192">
        <v>0</v>
      </c>
      <c r="CS14" s="192">
        <v>0</v>
      </c>
      <c r="CT14" s="192">
        <v>0</v>
      </c>
      <c r="CU14" s="192">
        <v>0</v>
      </c>
      <c r="CV14" s="192">
        <v>2</v>
      </c>
      <c r="CW14" s="192">
        <v>0</v>
      </c>
      <c r="CX14" s="192">
        <v>0</v>
      </c>
      <c r="CY14" s="192">
        <v>0</v>
      </c>
      <c r="CZ14" s="192">
        <v>0</v>
      </c>
      <c r="DA14" s="192">
        <v>0</v>
      </c>
      <c r="DB14" s="192">
        <v>0</v>
      </c>
      <c r="DC14" s="192">
        <v>0</v>
      </c>
      <c r="DD14" s="192">
        <v>0</v>
      </c>
      <c r="DE14" s="192">
        <v>0</v>
      </c>
      <c r="DF14" s="192">
        <v>0</v>
      </c>
      <c r="DG14" s="192">
        <v>236</v>
      </c>
      <c r="DH14" s="192">
        <v>0</v>
      </c>
      <c r="DI14" s="192">
        <v>0</v>
      </c>
      <c r="DJ14" s="192">
        <v>0</v>
      </c>
      <c r="DK14" s="192">
        <v>11</v>
      </c>
      <c r="DL14" s="192">
        <v>4080</v>
      </c>
      <c r="DM14" s="192">
        <v>0</v>
      </c>
      <c r="DN14" s="192">
        <v>0</v>
      </c>
      <c r="DO14" s="192">
        <v>0</v>
      </c>
      <c r="DP14" s="192">
        <v>1097</v>
      </c>
      <c r="DQ14" s="192">
        <v>0</v>
      </c>
      <c r="DT14" s="66"/>
      <c r="DU14" s="162"/>
      <c r="DV14" s="191">
        <v>44075</v>
      </c>
      <c r="DW14" s="192">
        <v>0</v>
      </c>
      <c r="DX14" s="192">
        <v>959</v>
      </c>
      <c r="DY14" s="192">
        <v>1289</v>
      </c>
      <c r="DZ14" s="192">
        <v>524</v>
      </c>
      <c r="EA14" s="192">
        <v>361</v>
      </c>
      <c r="EB14" s="192">
        <v>723</v>
      </c>
      <c r="EE14" s="66"/>
      <c r="EF14" s="162"/>
      <c r="EG14" s="324"/>
      <c r="EH14" s="320"/>
      <c r="EI14" s="320"/>
      <c r="EJ14" s="320"/>
      <c r="EK14" s="320"/>
      <c r="EL14" s="320"/>
      <c r="EM14" s="320"/>
      <c r="EN14" s="320"/>
      <c r="EO14" s="320"/>
      <c r="ER14" s="66"/>
      <c r="ES14" s="162"/>
      <c r="ET14" s="191">
        <v>44075</v>
      </c>
      <c r="EU14" s="192">
        <v>4</v>
      </c>
      <c r="EV14" s="192">
        <v>1</v>
      </c>
      <c r="EW14" s="192">
        <v>20</v>
      </c>
      <c r="EX14" s="192">
        <v>386</v>
      </c>
      <c r="EY14" s="192">
        <v>32</v>
      </c>
      <c r="EZ14" s="192">
        <v>0</v>
      </c>
      <c r="FA14" s="192">
        <v>475</v>
      </c>
      <c r="FB14" s="192">
        <v>460</v>
      </c>
      <c r="FC14" s="192">
        <v>1</v>
      </c>
      <c r="FD14" s="192">
        <v>671</v>
      </c>
      <c r="FE14" s="192">
        <v>27</v>
      </c>
      <c r="FF14" s="192">
        <v>0</v>
      </c>
      <c r="FG14" s="192">
        <v>191</v>
      </c>
      <c r="FH14" s="192">
        <v>15</v>
      </c>
      <c r="FI14" s="192">
        <v>0</v>
      </c>
      <c r="FJ14" s="192">
        <v>51</v>
      </c>
      <c r="FK14" s="192">
        <v>240</v>
      </c>
      <c r="FL14" s="192">
        <v>430</v>
      </c>
      <c r="FM14" s="192">
        <v>456</v>
      </c>
      <c r="FN14" s="192">
        <v>156</v>
      </c>
      <c r="FO14" s="192">
        <v>1</v>
      </c>
      <c r="FR14" s="66"/>
      <c r="FS14" s="162"/>
      <c r="FT14" s="191">
        <v>44075</v>
      </c>
      <c r="FU14" s="320"/>
      <c r="FV14" s="320"/>
      <c r="FW14" s="320"/>
      <c r="FX14" s="320"/>
      <c r="FY14" s="320"/>
      <c r="FZ14" s="320"/>
      <c r="GA14" s="320"/>
      <c r="GB14" s="320"/>
      <c r="GC14" s="320"/>
      <c r="GD14" s="320"/>
      <c r="GE14" s="320"/>
      <c r="GF14" s="320"/>
      <c r="GG14" s="320"/>
      <c r="GH14" s="320"/>
      <c r="GI14" s="320"/>
      <c r="GJ14" s="320"/>
      <c r="GK14" s="320"/>
      <c r="GL14" s="320"/>
      <c r="GM14" s="320"/>
      <c r="GN14" s="320"/>
      <c r="GO14" s="320"/>
      <c r="GR14" s="66"/>
      <c r="GS14" s="162"/>
      <c r="GT14" s="191">
        <v>44075</v>
      </c>
      <c r="GU14" s="192" t="s">
        <v>356</v>
      </c>
      <c r="GV14" s="192" t="s">
        <v>356</v>
      </c>
      <c r="GW14" s="192" t="s">
        <v>356</v>
      </c>
      <c r="GX14" s="192" t="s">
        <v>356</v>
      </c>
      <c r="GY14" s="192">
        <v>12</v>
      </c>
      <c r="GZ14" s="192">
        <v>577</v>
      </c>
      <c r="HA14" s="192" t="s">
        <v>356</v>
      </c>
      <c r="HB14" s="192" t="s">
        <v>356</v>
      </c>
      <c r="HC14" s="192">
        <v>8</v>
      </c>
      <c r="HD14" s="192" t="s">
        <v>356</v>
      </c>
      <c r="HG14" s="66"/>
      <c r="HH14" s="162"/>
      <c r="HK14" s="66"/>
    </row>
    <row r="15" spans="1:219">
      <c r="B15" s="191">
        <v>44105</v>
      </c>
      <c r="C15" s="192">
        <v>1</v>
      </c>
      <c r="D15" s="192">
        <v>1</v>
      </c>
      <c r="E15" s="192">
        <v>2</v>
      </c>
      <c r="F15" s="192">
        <v>33</v>
      </c>
      <c r="G15" s="192">
        <v>169</v>
      </c>
      <c r="H15" s="192">
        <v>1</v>
      </c>
      <c r="I15" s="161"/>
      <c r="J15" s="161"/>
      <c r="K15" s="161"/>
      <c r="L15" s="162"/>
      <c r="M15" s="324"/>
      <c r="N15" s="320"/>
      <c r="O15" s="320"/>
      <c r="R15" s="66"/>
      <c r="S15" s="162"/>
      <c r="T15" s="196">
        <v>44489</v>
      </c>
      <c r="U15" s="192">
        <v>60</v>
      </c>
      <c r="V15" s="192">
        <v>168</v>
      </c>
      <c r="Y15" s="66"/>
      <c r="Z15" s="162"/>
      <c r="AA15" s="191">
        <v>44105</v>
      </c>
      <c r="AB15" s="192">
        <v>5</v>
      </c>
      <c r="AC15" s="192">
        <v>28</v>
      </c>
      <c r="AD15" s="192">
        <v>20</v>
      </c>
      <c r="AE15" s="192">
        <v>167</v>
      </c>
      <c r="AF15" s="192">
        <v>10</v>
      </c>
      <c r="AG15" s="192">
        <v>525</v>
      </c>
      <c r="AJ15" s="66"/>
      <c r="AK15" s="162"/>
      <c r="AL15" s="324"/>
      <c r="AM15" s="320"/>
      <c r="AN15" s="320"/>
      <c r="AO15" s="320"/>
      <c r="AP15" s="320"/>
      <c r="AS15" s="66"/>
      <c r="AT15" s="162"/>
      <c r="AU15" s="324"/>
      <c r="AV15" s="320"/>
      <c r="AW15" s="320"/>
      <c r="AZ15" s="66"/>
      <c r="BA15" s="162"/>
      <c r="BB15" s="191">
        <v>44105</v>
      </c>
      <c r="BC15" s="192">
        <v>1793</v>
      </c>
      <c r="BD15" s="192">
        <v>908</v>
      </c>
      <c r="BE15" s="192">
        <v>4690</v>
      </c>
      <c r="BF15" s="192">
        <v>658</v>
      </c>
      <c r="BG15" s="192">
        <v>7090</v>
      </c>
      <c r="BH15" s="192">
        <v>8039</v>
      </c>
      <c r="BK15" s="66"/>
      <c r="BL15" s="162"/>
      <c r="BM15" s="191">
        <v>44105</v>
      </c>
      <c r="BN15" s="192">
        <v>47</v>
      </c>
      <c r="BO15" s="192">
        <v>97</v>
      </c>
      <c r="BP15" s="192">
        <v>468</v>
      </c>
      <c r="BS15" s="66"/>
      <c r="BT15" s="162"/>
      <c r="BU15" s="191">
        <v>44105</v>
      </c>
      <c r="BV15" s="192">
        <v>980</v>
      </c>
      <c r="BW15" s="192">
        <v>0</v>
      </c>
      <c r="CA15" s="162"/>
      <c r="CB15" s="191">
        <v>44105</v>
      </c>
      <c r="CC15" s="192">
        <v>1</v>
      </c>
      <c r="CD15" s="192">
        <v>25</v>
      </c>
      <c r="CE15" s="192">
        <v>29</v>
      </c>
      <c r="CH15" s="66"/>
      <c r="CI15" s="162"/>
      <c r="CJ15" s="195">
        <v>44105</v>
      </c>
      <c r="CK15" s="192">
        <v>0</v>
      </c>
      <c r="CL15" s="192">
        <v>113</v>
      </c>
      <c r="CO15" s="66"/>
      <c r="CP15" s="162"/>
      <c r="CQ15" s="191">
        <v>44105</v>
      </c>
      <c r="CR15" s="192">
        <v>0</v>
      </c>
      <c r="CS15" s="192">
        <v>0</v>
      </c>
      <c r="CT15" s="192">
        <v>0</v>
      </c>
      <c r="CU15" s="192">
        <v>0</v>
      </c>
      <c r="CV15" s="192">
        <v>2</v>
      </c>
      <c r="CW15" s="192">
        <v>0</v>
      </c>
      <c r="CX15" s="192">
        <v>0</v>
      </c>
      <c r="CY15" s="192">
        <v>0</v>
      </c>
      <c r="CZ15" s="192">
        <v>0</v>
      </c>
      <c r="DA15" s="192">
        <v>0</v>
      </c>
      <c r="DB15" s="192">
        <v>0</v>
      </c>
      <c r="DC15" s="192">
        <v>0</v>
      </c>
      <c r="DD15" s="192">
        <v>0</v>
      </c>
      <c r="DE15" s="192">
        <v>0</v>
      </c>
      <c r="DF15" s="192">
        <v>2</v>
      </c>
      <c r="DG15" s="192">
        <v>155</v>
      </c>
      <c r="DH15" s="192">
        <v>0</v>
      </c>
      <c r="DI15" s="192">
        <v>8900</v>
      </c>
      <c r="DJ15" s="192">
        <v>0</v>
      </c>
      <c r="DK15" s="192">
        <v>4</v>
      </c>
      <c r="DL15" s="192">
        <v>0</v>
      </c>
      <c r="DM15" s="192">
        <v>0</v>
      </c>
      <c r="DN15" s="192">
        <v>0</v>
      </c>
      <c r="DO15" s="192">
        <v>0</v>
      </c>
      <c r="DP15" s="192">
        <v>11</v>
      </c>
      <c r="DQ15" s="192">
        <v>0</v>
      </c>
      <c r="DT15" s="66"/>
      <c r="DU15" s="162"/>
      <c r="DV15" s="191">
        <v>44105</v>
      </c>
      <c r="DW15" s="192">
        <v>0</v>
      </c>
      <c r="DX15" s="192">
        <v>97</v>
      </c>
      <c r="DY15" s="192">
        <v>1142</v>
      </c>
      <c r="DZ15" s="192">
        <v>0</v>
      </c>
      <c r="EA15" s="192">
        <v>146</v>
      </c>
      <c r="EB15" s="192">
        <v>105</v>
      </c>
      <c r="EE15" s="66"/>
      <c r="EF15" s="162"/>
      <c r="EG15" s="324"/>
      <c r="EH15" s="320"/>
      <c r="EI15" s="320"/>
      <c r="EJ15" s="320"/>
      <c r="EK15" s="320"/>
      <c r="EL15" s="320"/>
      <c r="EM15" s="320"/>
      <c r="EN15" s="320"/>
      <c r="EO15" s="320"/>
      <c r="ER15" s="66"/>
      <c r="ES15" s="162"/>
      <c r="ET15" s="191">
        <v>44105</v>
      </c>
      <c r="EU15" s="192">
        <v>5</v>
      </c>
      <c r="EV15" s="192">
        <v>2</v>
      </c>
      <c r="EW15" s="192">
        <v>48</v>
      </c>
      <c r="EX15" s="192">
        <v>687</v>
      </c>
      <c r="EY15" s="192">
        <v>6</v>
      </c>
      <c r="EZ15" s="192">
        <v>12</v>
      </c>
      <c r="FA15" s="192">
        <v>443</v>
      </c>
      <c r="FB15" s="192">
        <v>124</v>
      </c>
      <c r="FC15" s="192">
        <v>0</v>
      </c>
      <c r="FD15" s="192">
        <v>394</v>
      </c>
      <c r="FE15" s="192">
        <v>104</v>
      </c>
      <c r="FF15" s="192">
        <v>0</v>
      </c>
      <c r="FG15" s="192">
        <v>417</v>
      </c>
      <c r="FH15" s="192">
        <v>2</v>
      </c>
      <c r="FI15" s="192">
        <v>167</v>
      </c>
      <c r="FJ15" s="192">
        <v>5</v>
      </c>
      <c r="FK15" s="192">
        <v>503</v>
      </c>
      <c r="FL15" s="192">
        <v>444</v>
      </c>
      <c r="FM15" s="192">
        <v>690</v>
      </c>
      <c r="FN15" s="192">
        <v>1313</v>
      </c>
      <c r="FO15" s="192">
        <v>2</v>
      </c>
      <c r="FR15" s="66"/>
      <c r="FS15" s="162"/>
      <c r="FT15" s="191">
        <v>44105</v>
      </c>
      <c r="FU15" s="320"/>
      <c r="FV15" s="320"/>
      <c r="FW15" s="320"/>
      <c r="FX15" s="320"/>
      <c r="FY15" s="320"/>
      <c r="FZ15" s="320"/>
      <c r="GA15" s="320"/>
      <c r="GB15" s="320"/>
      <c r="GC15" s="320"/>
      <c r="GD15" s="320"/>
      <c r="GE15" s="320"/>
      <c r="GF15" s="320"/>
      <c r="GG15" s="320"/>
      <c r="GH15" s="320"/>
      <c r="GI15" s="320"/>
      <c r="GJ15" s="320"/>
      <c r="GK15" s="320"/>
      <c r="GL15" s="320"/>
      <c r="GM15" s="320"/>
      <c r="GN15" s="320"/>
      <c r="GO15" s="320"/>
      <c r="GR15" s="66"/>
      <c r="GS15" s="162"/>
      <c r="GT15" s="191">
        <v>44105</v>
      </c>
      <c r="GU15" s="192">
        <v>13</v>
      </c>
      <c r="GV15" s="192" t="s">
        <v>356</v>
      </c>
      <c r="GW15" s="192">
        <v>1</v>
      </c>
      <c r="GX15" s="192" t="s">
        <v>356</v>
      </c>
      <c r="GY15" s="192" t="s">
        <v>356</v>
      </c>
      <c r="GZ15" s="192">
        <v>185</v>
      </c>
      <c r="HA15" s="192" t="s">
        <v>356</v>
      </c>
      <c r="HB15" s="192" t="s">
        <v>356</v>
      </c>
      <c r="HC15" s="192">
        <v>86</v>
      </c>
      <c r="HD15" s="192" t="s">
        <v>356</v>
      </c>
      <c r="HG15" s="66"/>
      <c r="HH15" s="162"/>
      <c r="HK15" s="66"/>
    </row>
    <row r="16" spans="1:219">
      <c r="B16" s="191">
        <v>44136</v>
      </c>
      <c r="C16" s="192">
        <v>1</v>
      </c>
      <c r="D16" s="192">
        <v>1</v>
      </c>
      <c r="E16" s="192">
        <v>5</v>
      </c>
      <c r="F16" s="192">
        <v>29</v>
      </c>
      <c r="G16" s="192">
        <v>248</v>
      </c>
      <c r="H16" s="192">
        <v>2</v>
      </c>
      <c r="I16" s="161"/>
      <c r="J16" s="161"/>
      <c r="K16" s="161"/>
      <c r="L16" s="162"/>
      <c r="M16" s="324"/>
      <c r="N16" s="320"/>
      <c r="O16" s="320"/>
      <c r="R16" s="66"/>
      <c r="S16" s="162"/>
      <c r="T16" s="196">
        <v>44520</v>
      </c>
      <c r="U16" s="192">
        <v>4</v>
      </c>
      <c r="V16" s="192">
        <v>325</v>
      </c>
      <c r="Y16" s="66"/>
      <c r="Z16" s="162"/>
      <c r="AA16" s="191">
        <v>44136</v>
      </c>
      <c r="AB16" s="192">
        <v>7</v>
      </c>
      <c r="AC16" s="192">
        <v>0</v>
      </c>
      <c r="AD16" s="192">
        <v>0</v>
      </c>
      <c r="AE16" s="192">
        <v>466</v>
      </c>
      <c r="AF16" s="192">
        <v>249</v>
      </c>
      <c r="AG16" s="192">
        <v>436</v>
      </c>
      <c r="AJ16" s="66"/>
      <c r="AK16" s="162"/>
      <c r="AL16" s="324"/>
      <c r="AM16" s="320"/>
      <c r="AN16" s="320"/>
      <c r="AO16" s="320"/>
      <c r="AP16" s="320"/>
      <c r="AS16" s="66"/>
      <c r="AT16" s="162"/>
      <c r="AU16" s="324"/>
      <c r="AV16" s="320"/>
      <c r="AW16" s="320"/>
      <c r="AZ16" s="66"/>
      <c r="BA16" s="162"/>
      <c r="BB16" s="191">
        <v>44136</v>
      </c>
      <c r="BC16" s="192">
        <v>1995</v>
      </c>
      <c r="BD16" s="192">
        <v>958</v>
      </c>
      <c r="BE16" s="192">
        <v>4695</v>
      </c>
      <c r="BF16" s="192">
        <v>678</v>
      </c>
      <c r="BG16" s="192">
        <v>7526</v>
      </c>
      <c r="BH16" s="192">
        <v>8047</v>
      </c>
      <c r="BK16" s="66"/>
      <c r="BL16" s="162"/>
      <c r="BM16" s="191">
        <v>44136</v>
      </c>
      <c r="BN16" s="192">
        <v>105</v>
      </c>
      <c r="BO16" s="192">
        <v>24</v>
      </c>
      <c r="BP16" s="192">
        <v>353</v>
      </c>
      <c r="BS16" s="66"/>
      <c r="BT16" s="162"/>
      <c r="BU16" s="191">
        <v>44136</v>
      </c>
      <c r="BV16" s="192">
        <v>1436</v>
      </c>
      <c r="BW16" s="192">
        <v>0</v>
      </c>
      <c r="CA16" s="162"/>
      <c r="CB16" s="191">
        <v>44136</v>
      </c>
      <c r="CC16" s="192">
        <v>68</v>
      </c>
      <c r="CD16" s="192">
        <v>0</v>
      </c>
      <c r="CE16" s="192">
        <v>0</v>
      </c>
      <c r="CH16" s="66"/>
      <c r="CI16" s="162"/>
      <c r="CJ16" s="195">
        <v>44136</v>
      </c>
      <c r="CK16" s="192">
        <v>65</v>
      </c>
      <c r="CL16" s="192">
        <v>360</v>
      </c>
      <c r="CO16" s="66"/>
      <c r="CP16" s="162"/>
      <c r="CQ16" s="191">
        <v>44136</v>
      </c>
      <c r="CR16" s="192">
        <v>0</v>
      </c>
      <c r="CS16" s="192">
        <v>0</v>
      </c>
      <c r="CT16" s="192">
        <v>0</v>
      </c>
      <c r="CU16" s="192">
        <v>34</v>
      </c>
      <c r="CV16" s="192">
        <v>9</v>
      </c>
      <c r="CW16" s="192">
        <v>0</v>
      </c>
      <c r="CX16" s="192">
        <v>0</v>
      </c>
      <c r="CY16" s="192">
        <v>0</v>
      </c>
      <c r="CZ16" s="192">
        <v>0</v>
      </c>
      <c r="DA16" s="192">
        <v>0</v>
      </c>
      <c r="DB16" s="192">
        <v>0</v>
      </c>
      <c r="DC16" s="192">
        <v>0</v>
      </c>
      <c r="DD16" s="192">
        <v>0</v>
      </c>
      <c r="DE16" s="192">
        <v>0</v>
      </c>
      <c r="DF16" s="192">
        <v>0</v>
      </c>
      <c r="DG16" s="192">
        <v>204</v>
      </c>
      <c r="DH16" s="192">
        <v>0</v>
      </c>
      <c r="DI16" s="192">
        <v>1754</v>
      </c>
      <c r="DJ16" s="192">
        <v>0</v>
      </c>
      <c r="DK16" s="192">
        <v>0</v>
      </c>
      <c r="DL16" s="192">
        <v>0</v>
      </c>
      <c r="DM16" s="192">
        <v>0</v>
      </c>
      <c r="DN16" s="192">
        <v>0</v>
      </c>
      <c r="DO16" s="192">
        <v>0</v>
      </c>
      <c r="DP16" s="192">
        <v>0</v>
      </c>
      <c r="DQ16" s="192">
        <v>0</v>
      </c>
      <c r="DT16" s="66"/>
      <c r="DU16" s="162"/>
      <c r="DV16" s="191">
        <v>44136</v>
      </c>
      <c r="DW16" s="192">
        <v>8</v>
      </c>
      <c r="DX16" s="192">
        <v>729</v>
      </c>
      <c r="DY16" s="192">
        <v>690</v>
      </c>
      <c r="DZ16" s="192">
        <v>0</v>
      </c>
      <c r="EA16" s="192">
        <v>61</v>
      </c>
      <c r="EB16" s="192">
        <v>114</v>
      </c>
      <c r="EE16" s="66"/>
      <c r="EF16" s="162"/>
      <c r="EG16" s="324"/>
      <c r="EH16" s="320"/>
      <c r="EI16" s="320"/>
      <c r="EJ16" s="320"/>
      <c r="EK16" s="320"/>
      <c r="EL16" s="320"/>
      <c r="EM16" s="320"/>
      <c r="EN16" s="320"/>
      <c r="EO16" s="320"/>
      <c r="ER16" s="66"/>
      <c r="ES16" s="162"/>
      <c r="ET16" s="191">
        <v>44136</v>
      </c>
      <c r="EU16" s="192">
        <v>11</v>
      </c>
      <c r="EV16" s="192">
        <v>1</v>
      </c>
      <c r="EW16" s="192">
        <v>3</v>
      </c>
      <c r="EX16" s="192">
        <v>63</v>
      </c>
      <c r="EY16" s="192">
        <v>109</v>
      </c>
      <c r="EZ16" s="192">
        <v>0</v>
      </c>
      <c r="FA16" s="192">
        <v>864</v>
      </c>
      <c r="FB16" s="192">
        <v>149</v>
      </c>
      <c r="FC16" s="192">
        <v>0</v>
      </c>
      <c r="FD16" s="192">
        <v>313</v>
      </c>
      <c r="FE16" s="192">
        <v>97</v>
      </c>
      <c r="FF16" s="192">
        <v>0</v>
      </c>
      <c r="FG16" s="192">
        <v>338</v>
      </c>
      <c r="FH16" s="192">
        <v>10</v>
      </c>
      <c r="FI16" s="192">
        <v>52</v>
      </c>
      <c r="FJ16" s="192">
        <v>34</v>
      </c>
      <c r="FK16" s="192">
        <v>348</v>
      </c>
      <c r="FL16" s="192">
        <v>1443</v>
      </c>
      <c r="FM16" s="192">
        <v>1065</v>
      </c>
      <c r="FN16" s="192">
        <v>135</v>
      </c>
      <c r="FO16" s="192">
        <v>1</v>
      </c>
      <c r="FR16" s="66"/>
      <c r="FS16" s="162"/>
      <c r="FT16" s="191">
        <v>44136</v>
      </c>
      <c r="FU16" s="320"/>
      <c r="FV16" s="320"/>
      <c r="FW16" s="320"/>
      <c r="FX16" s="320"/>
      <c r="FY16" s="320"/>
      <c r="FZ16" s="320"/>
      <c r="GA16" s="320"/>
      <c r="GB16" s="320"/>
      <c r="GC16" s="320"/>
      <c r="GD16" s="320"/>
      <c r="GE16" s="320"/>
      <c r="GF16" s="320"/>
      <c r="GG16" s="320"/>
      <c r="GH16" s="320"/>
      <c r="GI16" s="320"/>
      <c r="GJ16" s="320"/>
      <c r="GK16" s="320"/>
      <c r="GL16" s="320"/>
      <c r="GM16" s="320"/>
      <c r="GN16" s="320"/>
      <c r="GO16" s="320"/>
      <c r="GR16" s="66"/>
      <c r="GS16" s="162"/>
      <c r="GT16" s="191">
        <v>44136</v>
      </c>
      <c r="GU16" s="192">
        <v>53</v>
      </c>
      <c r="GV16" s="192" t="s">
        <v>356</v>
      </c>
      <c r="GW16" s="192">
        <v>12</v>
      </c>
      <c r="GX16" s="192" t="s">
        <v>356</v>
      </c>
      <c r="GY16" s="192" t="s">
        <v>356</v>
      </c>
      <c r="GZ16" s="192">
        <v>162</v>
      </c>
      <c r="HA16" s="192">
        <v>161</v>
      </c>
      <c r="HB16" s="192" t="s">
        <v>356</v>
      </c>
      <c r="HC16" s="192">
        <v>127</v>
      </c>
      <c r="HD16" s="192" t="s">
        <v>356</v>
      </c>
      <c r="HG16" s="66"/>
      <c r="HH16" s="162"/>
      <c r="HK16" s="66"/>
    </row>
    <row r="17" spans="1:219">
      <c r="B17" s="191">
        <v>44166</v>
      </c>
      <c r="C17" s="192">
        <v>1</v>
      </c>
      <c r="D17" s="192">
        <v>1</v>
      </c>
      <c r="E17" s="192">
        <v>1</v>
      </c>
      <c r="F17" s="192">
        <v>505</v>
      </c>
      <c r="G17" s="192">
        <v>296</v>
      </c>
      <c r="H17" s="192">
        <v>1</v>
      </c>
      <c r="I17" s="161"/>
      <c r="J17" s="161"/>
      <c r="K17" s="161"/>
      <c r="L17" s="162"/>
      <c r="M17" s="324"/>
      <c r="N17" s="320"/>
      <c r="O17" s="320"/>
      <c r="R17" s="66"/>
      <c r="S17" s="162"/>
      <c r="T17" s="196">
        <v>44550</v>
      </c>
      <c r="U17" s="192">
        <v>127</v>
      </c>
      <c r="V17" s="192">
        <v>2</v>
      </c>
      <c r="Y17" s="66"/>
      <c r="Z17" s="162"/>
      <c r="AA17" s="191">
        <v>44166</v>
      </c>
      <c r="AB17" s="192">
        <v>2</v>
      </c>
      <c r="AC17" s="192">
        <v>0</v>
      </c>
      <c r="AD17" s="192">
        <v>51</v>
      </c>
      <c r="AE17" s="192">
        <v>214</v>
      </c>
      <c r="AF17" s="192">
        <v>244</v>
      </c>
      <c r="AG17" s="192">
        <v>539</v>
      </c>
      <c r="AJ17" s="66"/>
      <c r="AK17" s="162"/>
      <c r="AL17" s="324"/>
      <c r="AM17" s="320"/>
      <c r="AN17" s="320"/>
      <c r="AO17" s="320"/>
      <c r="AP17" s="320"/>
      <c r="AS17" s="66"/>
      <c r="AT17" s="162"/>
      <c r="AU17" s="324"/>
      <c r="AV17" s="320"/>
      <c r="AW17" s="320"/>
      <c r="AZ17" s="66"/>
      <c r="BA17" s="162"/>
      <c r="BB17" s="191">
        <v>44166</v>
      </c>
      <c r="BC17" s="192">
        <v>2021</v>
      </c>
      <c r="BD17" s="192">
        <v>1091</v>
      </c>
      <c r="BE17" s="192">
        <v>4813</v>
      </c>
      <c r="BF17" s="192">
        <v>682</v>
      </c>
      <c r="BG17" s="192">
        <v>7600</v>
      </c>
      <c r="BH17" s="192">
        <v>8051</v>
      </c>
      <c r="BK17" s="66"/>
      <c r="BL17" s="162"/>
      <c r="BM17" s="191">
        <v>44166</v>
      </c>
      <c r="BN17" s="192">
        <v>32</v>
      </c>
      <c r="BO17" s="192">
        <v>57</v>
      </c>
      <c r="BP17" s="192">
        <v>111</v>
      </c>
      <c r="BS17" s="66"/>
      <c r="BT17" s="162"/>
      <c r="BU17" s="191">
        <v>44166</v>
      </c>
      <c r="BV17" s="192">
        <v>0</v>
      </c>
      <c r="BW17" s="192">
        <v>0</v>
      </c>
      <c r="CA17" s="162"/>
      <c r="CB17" s="191">
        <v>44166</v>
      </c>
      <c r="CC17" s="192">
        <v>32</v>
      </c>
      <c r="CD17" s="192">
        <v>0</v>
      </c>
      <c r="CE17" s="192">
        <v>0</v>
      </c>
      <c r="CH17" s="66"/>
      <c r="CI17" s="162"/>
      <c r="CJ17" s="195">
        <v>44166</v>
      </c>
      <c r="CK17" s="192">
        <v>61</v>
      </c>
      <c r="CL17" s="192">
        <v>432</v>
      </c>
      <c r="CO17" s="66"/>
      <c r="CP17" s="162"/>
      <c r="CQ17" s="191">
        <v>44166</v>
      </c>
      <c r="CR17" s="192">
        <v>0</v>
      </c>
      <c r="CS17" s="192">
        <v>0</v>
      </c>
      <c r="CT17" s="192">
        <v>0</v>
      </c>
      <c r="CU17" s="192">
        <v>2</v>
      </c>
      <c r="CV17" s="192">
        <v>1</v>
      </c>
      <c r="CW17" s="192">
        <v>0</v>
      </c>
      <c r="CX17" s="192">
        <v>0</v>
      </c>
      <c r="CY17" s="192">
        <v>0</v>
      </c>
      <c r="CZ17" s="192">
        <v>0</v>
      </c>
      <c r="DA17" s="192">
        <v>0</v>
      </c>
      <c r="DB17" s="192">
        <v>0</v>
      </c>
      <c r="DC17" s="192">
        <v>0</v>
      </c>
      <c r="DD17" s="192">
        <v>0</v>
      </c>
      <c r="DE17" s="192">
        <v>0</v>
      </c>
      <c r="DF17" s="192">
        <v>0</v>
      </c>
      <c r="DG17" s="192">
        <v>354</v>
      </c>
      <c r="DH17" s="192">
        <v>0</v>
      </c>
      <c r="DI17" s="192">
        <v>1325</v>
      </c>
      <c r="DJ17" s="192">
        <v>0</v>
      </c>
      <c r="DK17" s="192">
        <v>35</v>
      </c>
      <c r="DL17" s="192">
        <v>0</v>
      </c>
      <c r="DM17" s="192">
        <v>0</v>
      </c>
      <c r="DN17" s="192">
        <v>0</v>
      </c>
      <c r="DO17" s="192">
        <v>0</v>
      </c>
      <c r="DP17" s="192">
        <v>0</v>
      </c>
      <c r="DQ17" s="192">
        <v>214</v>
      </c>
      <c r="DT17" s="66"/>
      <c r="DU17" s="162"/>
      <c r="DV17" s="191">
        <v>44166</v>
      </c>
      <c r="DW17" s="192">
        <v>0</v>
      </c>
      <c r="DX17" s="192">
        <v>909</v>
      </c>
      <c r="DY17" s="192">
        <v>504</v>
      </c>
      <c r="DZ17" s="192">
        <v>0</v>
      </c>
      <c r="EA17" s="192">
        <v>0</v>
      </c>
      <c r="EB17" s="192">
        <v>566</v>
      </c>
      <c r="EE17" s="66"/>
      <c r="EF17" s="162"/>
      <c r="EG17" s="324"/>
      <c r="EH17" s="320"/>
      <c r="EI17" s="320"/>
      <c r="EJ17" s="320"/>
      <c r="EK17" s="320"/>
      <c r="EL17" s="320"/>
      <c r="EM17" s="320"/>
      <c r="EN17" s="320"/>
      <c r="EO17" s="320"/>
      <c r="ER17" s="66"/>
      <c r="ES17" s="162"/>
      <c r="ET17" s="191">
        <v>44166</v>
      </c>
      <c r="EU17" s="192">
        <v>9</v>
      </c>
      <c r="EV17" s="192">
        <v>3</v>
      </c>
      <c r="EW17" s="192">
        <v>153</v>
      </c>
      <c r="EX17" s="192">
        <v>16</v>
      </c>
      <c r="EY17" s="192">
        <v>4</v>
      </c>
      <c r="EZ17" s="192">
        <v>0</v>
      </c>
      <c r="FA17" s="192">
        <v>320</v>
      </c>
      <c r="FB17" s="192">
        <v>143</v>
      </c>
      <c r="FC17" s="192">
        <v>0</v>
      </c>
      <c r="FD17" s="192">
        <v>137</v>
      </c>
      <c r="FE17" s="192">
        <v>92</v>
      </c>
      <c r="FF17" s="192">
        <v>6</v>
      </c>
      <c r="FG17" s="192">
        <v>227</v>
      </c>
      <c r="FH17" s="192">
        <v>64</v>
      </c>
      <c r="FI17" s="192">
        <v>96</v>
      </c>
      <c r="FJ17" s="192">
        <v>0</v>
      </c>
      <c r="FK17" s="192">
        <v>85</v>
      </c>
      <c r="FL17" s="192">
        <v>327</v>
      </c>
      <c r="FM17" s="192">
        <v>978</v>
      </c>
      <c r="FN17" s="192">
        <v>191</v>
      </c>
      <c r="FO17" s="192">
        <v>1</v>
      </c>
      <c r="FR17" s="66"/>
      <c r="FS17" s="162"/>
      <c r="FT17" s="191">
        <v>44166</v>
      </c>
      <c r="FU17" s="320"/>
      <c r="FV17" s="320"/>
      <c r="FW17" s="320"/>
      <c r="FX17" s="320"/>
      <c r="FY17" s="320"/>
      <c r="FZ17" s="320"/>
      <c r="GA17" s="320"/>
      <c r="GB17" s="320"/>
      <c r="GC17" s="320"/>
      <c r="GD17" s="320"/>
      <c r="GE17" s="320"/>
      <c r="GF17" s="320"/>
      <c r="GG17" s="320"/>
      <c r="GH17" s="320"/>
      <c r="GI17" s="320"/>
      <c r="GJ17" s="320"/>
      <c r="GK17" s="320"/>
      <c r="GL17" s="320"/>
      <c r="GM17" s="320"/>
      <c r="GN17" s="320"/>
      <c r="GO17" s="320"/>
      <c r="GR17" s="66"/>
      <c r="GS17" s="162"/>
      <c r="GT17" s="191">
        <v>44166</v>
      </c>
      <c r="GU17" s="192">
        <v>10</v>
      </c>
      <c r="GV17" s="192" t="s">
        <v>356</v>
      </c>
      <c r="GW17" s="192">
        <v>19</v>
      </c>
      <c r="GX17" s="192">
        <v>3</v>
      </c>
      <c r="GY17" s="192">
        <v>2</v>
      </c>
      <c r="GZ17" s="192">
        <v>205</v>
      </c>
      <c r="HA17" s="192" t="s">
        <v>356</v>
      </c>
      <c r="HB17" s="192" t="s">
        <v>356</v>
      </c>
      <c r="HC17" s="192">
        <v>276</v>
      </c>
      <c r="HD17" s="192" t="s">
        <v>356</v>
      </c>
      <c r="HG17" s="66"/>
      <c r="HH17" s="162"/>
      <c r="HK17" s="66"/>
    </row>
    <row r="18" spans="1:219">
      <c r="B18" s="191">
        <v>44197</v>
      </c>
      <c r="C18" s="192">
        <v>35</v>
      </c>
      <c r="D18" s="192">
        <v>1</v>
      </c>
      <c r="E18" s="192">
        <v>6</v>
      </c>
      <c r="F18" s="192">
        <v>31</v>
      </c>
      <c r="G18" s="192">
        <v>147</v>
      </c>
      <c r="H18" s="192">
        <v>2</v>
      </c>
      <c r="I18" s="161"/>
      <c r="J18" s="161"/>
      <c r="K18" s="161"/>
      <c r="L18" s="162"/>
      <c r="M18" s="324"/>
      <c r="N18" s="320"/>
      <c r="O18" s="320"/>
      <c r="R18" s="66"/>
      <c r="S18" s="162"/>
      <c r="T18" s="196">
        <v>44217</v>
      </c>
      <c r="U18" s="192">
        <v>120</v>
      </c>
      <c r="V18" s="192">
        <v>137</v>
      </c>
      <c r="Y18" s="66"/>
      <c r="Z18" s="162"/>
      <c r="AA18" s="191">
        <v>44197</v>
      </c>
      <c r="AB18" s="192">
        <v>0</v>
      </c>
      <c r="AC18" s="192">
        <v>0</v>
      </c>
      <c r="AD18" s="192">
        <v>0</v>
      </c>
      <c r="AE18" s="192">
        <v>620</v>
      </c>
      <c r="AF18" s="192">
        <v>257</v>
      </c>
      <c r="AG18" s="192">
        <v>293</v>
      </c>
      <c r="AJ18" s="66"/>
      <c r="AK18" s="162"/>
      <c r="AL18" s="324"/>
      <c r="AM18" s="320"/>
      <c r="AN18" s="320"/>
      <c r="AO18" s="320"/>
      <c r="AP18" s="320"/>
      <c r="AS18" s="66"/>
      <c r="AT18" s="162"/>
      <c r="AU18" s="324"/>
      <c r="AV18" s="320"/>
      <c r="AW18" s="320"/>
      <c r="AZ18" s="66"/>
      <c r="BA18" s="162"/>
      <c r="BB18" s="191">
        <v>44197</v>
      </c>
      <c r="BC18" s="192">
        <v>2064</v>
      </c>
      <c r="BD18" s="192">
        <v>1254</v>
      </c>
      <c r="BE18" s="192">
        <v>4816</v>
      </c>
      <c r="BF18" s="192">
        <v>682</v>
      </c>
      <c r="BG18" s="192">
        <v>7775</v>
      </c>
      <c r="BH18" s="192">
        <v>8051</v>
      </c>
      <c r="BK18" s="66"/>
      <c r="BL18" s="162"/>
      <c r="BM18" s="191">
        <v>44197</v>
      </c>
      <c r="BN18" s="192">
        <v>14</v>
      </c>
      <c r="BO18" s="192">
        <v>3145</v>
      </c>
      <c r="BP18" s="192">
        <v>1378</v>
      </c>
      <c r="BS18" s="66"/>
      <c r="BT18" s="162"/>
      <c r="BU18" s="191">
        <v>44197</v>
      </c>
      <c r="BV18" s="192">
        <v>2460</v>
      </c>
      <c r="BW18" s="192">
        <v>23</v>
      </c>
      <c r="CA18" s="162"/>
      <c r="CB18" s="191">
        <v>44197</v>
      </c>
      <c r="CC18" s="192">
        <v>57</v>
      </c>
      <c r="CD18" s="192">
        <v>1443</v>
      </c>
      <c r="CE18" s="192">
        <v>441</v>
      </c>
      <c r="CH18" s="66"/>
      <c r="CI18" s="162"/>
      <c r="CJ18" s="195">
        <v>44197</v>
      </c>
      <c r="CK18" s="192">
        <v>13</v>
      </c>
      <c r="CL18" s="192">
        <v>116</v>
      </c>
      <c r="CO18" s="66"/>
      <c r="CP18" s="162"/>
      <c r="CQ18" s="191">
        <v>44197</v>
      </c>
      <c r="CR18" s="192">
        <v>0</v>
      </c>
      <c r="CS18" s="192">
        <v>0</v>
      </c>
      <c r="CT18" s="192">
        <v>0</v>
      </c>
      <c r="CU18" s="192">
        <v>0</v>
      </c>
      <c r="CV18" s="192">
        <v>1</v>
      </c>
      <c r="CW18" s="192">
        <v>0</v>
      </c>
      <c r="CX18" s="192">
        <v>0</v>
      </c>
      <c r="CY18" s="192">
        <v>0</v>
      </c>
      <c r="CZ18" s="192">
        <v>0</v>
      </c>
      <c r="DA18" s="192">
        <v>0</v>
      </c>
      <c r="DB18" s="192">
        <v>0</v>
      </c>
      <c r="DC18" s="192">
        <v>0</v>
      </c>
      <c r="DD18" s="192">
        <v>0</v>
      </c>
      <c r="DE18" s="192">
        <v>0</v>
      </c>
      <c r="DF18" s="192">
        <v>1</v>
      </c>
      <c r="DG18" s="192">
        <v>14</v>
      </c>
      <c r="DH18" s="192">
        <v>0</v>
      </c>
      <c r="DI18" s="192">
        <v>914</v>
      </c>
      <c r="DJ18" s="192">
        <v>0</v>
      </c>
      <c r="DK18" s="192">
        <v>172</v>
      </c>
      <c r="DL18" s="192">
        <v>0</v>
      </c>
      <c r="DM18" s="192">
        <v>0</v>
      </c>
      <c r="DN18" s="192">
        <v>0</v>
      </c>
      <c r="DO18" s="192">
        <v>0</v>
      </c>
      <c r="DP18" s="192">
        <v>0</v>
      </c>
      <c r="DQ18" s="192">
        <v>0</v>
      </c>
      <c r="DT18" s="66"/>
      <c r="DU18" s="162"/>
      <c r="DV18" s="191">
        <v>44197</v>
      </c>
      <c r="DW18" s="192">
        <v>95</v>
      </c>
      <c r="DX18" s="192">
        <v>1391</v>
      </c>
      <c r="DY18" s="192">
        <v>308</v>
      </c>
      <c r="DZ18" s="192">
        <v>0</v>
      </c>
      <c r="EA18" s="192">
        <v>0</v>
      </c>
      <c r="EB18" s="192">
        <v>17</v>
      </c>
      <c r="EE18" s="66"/>
      <c r="EF18" s="162"/>
      <c r="EG18" s="324"/>
      <c r="EH18" s="320"/>
      <c r="EI18" s="320"/>
      <c r="EJ18" s="320"/>
      <c r="EK18" s="320"/>
      <c r="EL18" s="320"/>
      <c r="EM18" s="320"/>
      <c r="EN18" s="320"/>
      <c r="EO18" s="320"/>
      <c r="ER18" s="66"/>
      <c r="ES18" s="162"/>
      <c r="ET18" s="191">
        <v>44197</v>
      </c>
      <c r="EU18" s="192">
        <v>0</v>
      </c>
      <c r="EV18" s="192">
        <v>0</v>
      </c>
      <c r="EW18" s="192">
        <v>5</v>
      </c>
      <c r="EX18" s="192">
        <v>288</v>
      </c>
      <c r="EY18" s="192">
        <v>85</v>
      </c>
      <c r="EZ18" s="192">
        <v>4</v>
      </c>
      <c r="FA18" s="192">
        <v>444</v>
      </c>
      <c r="FB18" s="192">
        <v>254</v>
      </c>
      <c r="FC18" s="192">
        <v>0</v>
      </c>
      <c r="FD18" s="192">
        <v>529</v>
      </c>
      <c r="FE18" s="192">
        <v>0</v>
      </c>
      <c r="FF18" s="192">
        <v>0</v>
      </c>
      <c r="FG18" s="192">
        <v>327</v>
      </c>
      <c r="FH18" s="192">
        <v>62</v>
      </c>
      <c r="FI18" s="192">
        <v>215</v>
      </c>
      <c r="FJ18" s="192">
        <v>12</v>
      </c>
      <c r="FK18" s="192">
        <v>230</v>
      </c>
      <c r="FL18" s="192">
        <v>307</v>
      </c>
      <c r="FM18" s="192">
        <v>273</v>
      </c>
      <c r="FN18" s="192">
        <v>89</v>
      </c>
      <c r="FO18" s="192">
        <v>1</v>
      </c>
      <c r="FR18" s="66"/>
      <c r="FS18" s="162"/>
      <c r="FT18" s="191">
        <v>44197</v>
      </c>
      <c r="FU18" s="320"/>
      <c r="FV18" s="320"/>
      <c r="FW18" s="320"/>
      <c r="FX18" s="320"/>
      <c r="FY18" s="320"/>
      <c r="FZ18" s="320"/>
      <c r="GA18" s="320"/>
      <c r="GB18" s="320"/>
      <c r="GC18" s="320"/>
      <c r="GD18" s="320"/>
      <c r="GE18" s="320"/>
      <c r="GF18" s="320"/>
      <c r="GG18" s="320"/>
      <c r="GH18" s="320"/>
      <c r="GI18" s="320"/>
      <c r="GJ18" s="320"/>
      <c r="GK18" s="320"/>
      <c r="GL18" s="320"/>
      <c r="GM18" s="320"/>
      <c r="GN18" s="320"/>
      <c r="GO18" s="320"/>
      <c r="GR18" s="66"/>
      <c r="GS18" s="162"/>
      <c r="GT18" s="191">
        <v>44197</v>
      </c>
      <c r="GU18" s="192">
        <v>46</v>
      </c>
      <c r="GV18" s="192">
        <v>6</v>
      </c>
      <c r="GW18" s="192">
        <v>2</v>
      </c>
      <c r="GX18" s="192">
        <v>10</v>
      </c>
      <c r="GY18" s="192">
        <v>220</v>
      </c>
      <c r="GZ18" s="192">
        <v>67</v>
      </c>
      <c r="HA18" s="192" t="s">
        <v>356</v>
      </c>
      <c r="HB18" s="192">
        <v>21</v>
      </c>
      <c r="HC18" s="192">
        <v>292</v>
      </c>
      <c r="HD18" s="192" t="s">
        <v>356</v>
      </c>
      <c r="HG18" s="66"/>
      <c r="HH18" s="162"/>
      <c r="HK18" s="66"/>
    </row>
    <row r="19" spans="1:219">
      <c r="B19" s="191">
        <v>44228</v>
      </c>
      <c r="C19" s="192">
        <v>1</v>
      </c>
      <c r="D19" s="192">
        <v>1</v>
      </c>
      <c r="E19" s="192">
        <v>1</v>
      </c>
      <c r="F19" s="192">
        <v>28</v>
      </c>
      <c r="G19" s="192">
        <v>212</v>
      </c>
      <c r="H19" s="192">
        <v>2</v>
      </c>
      <c r="I19" s="161"/>
      <c r="J19" s="161"/>
      <c r="K19" s="161"/>
      <c r="L19" s="162"/>
      <c r="M19" s="325"/>
      <c r="N19" s="321"/>
      <c r="O19" s="321"/>
      <c r="R19" s="66"/>
      <c r="S19" s="162"/>
      <c r="T19" s="196">
        <v>44248</v>
      </c>
      <c r="U19" s="192">
        <v>34</v>
      </c>
      <c r="V19" s="192">
        <v>160</v>
      </c>
      <c r="Y19" s="66"/>
      <c r="Z19" s="162"/>
      <c r="AA19" s="191">
        <v>44228</v>
      </c>
      <c r="AB19" s="192">
        <v>46</v>
      </c>
      <c r="AC19" s="192">
        <v>0</v>
      </c>
      <c r="AD19" s="192">
        <v>0</v>
      </c>
      <c r="AE19" s="192">
        <v>4</v>
      </c>
      <c r="AF19" s="192">
        <v>200</v>
      </c>
      <c r="AG19" s="192">
        <v>165</v>
      </c>
      <c r="AJ19" s="66"/>
      <c r="AK19" s="162"/>
      <c r="AL19" s="325"/>
      <c r="AM19" s="321"/>
      <c r="AN19" s="321"/>
      <c r="AO19" s="321"/>
      <c r="AP19" s="321"/>
      <c r="AS19" s="66"/>
      <c r="AT19" s="162"/>
      <c r="AU19" s="325"/>
      <c r="AV19" s="321"/>
      <c r="AW19" s="321"/>
      <c r="AZ19" s="66"/>
      <c r="BA19" s="162"/>
      <c r="BB19" s="191">
        <v>44228</v>
      </c>
      <c r="BC19" s="192">
        <v>66</v>
      </c>
      <c r="BD19" s="192">
        <v>107</v>
      </c>
      <c r="BE19" s="192">
        <v>8</v>
      </c>
      <c r="BF19" s="192">
        <v>1</v>
      </c>
      <c r="BG19" s="192">
        <v>25</v>
      </c>
      <c r="BH19" s="192">
        <v>4</v>
      </c>
      <c r="BK19" s="66"/>
      <c r="BL19" s="162"/>
      <c r="BM19" s="191">
        <v>44228</v>
      </c>
      <c r="BN19" s="192">
        <v>20</v>
      </c>
      <c r="BO19" s="192">
        <v>451</v>
      </c>
      <c r="BP19" s="192">
        <v>94</v>
      </c>
      <c r="BS19" s="66"/>
      <c r="BT19" s="162"/>
      <c r="BU19" s="191">
        <v>44228</v>
      </c>
      <c r="BV19" s="192">
        <v>1680</v>
      </c>
      <c r="BW19" s="192">
        <v>29</v>
      </c>
      <c r="CA19" s="162"/>
      <c r="CB19" s="191">
        <v>44228</v>
      </c>
      <c r="CC19" s="192">
        <v>10</v>
      </c>
      <c r="CD19" s="192">
        <v>145</v>
      </c>
      <c r="CE19" s="192">
        <f>216+73</f>
        <v>289</v>
      </c>
      <c r="CH19" s="66"/>
      <c r="CI19" s="162"/>
      <c r="CJ19" s="195">
        <v>44228</v>
      </c>
      <c r="CK19" s="192">
        <v>0</v>
      </c>
      <c r="CL19" s="192">
        <v>86</v>
      </c>
      <c r="CO19" s="66"/>
      <c r="CP19" s="162"/>
      <c r="CQ19" s="191">
        <v>44228</v>
      </c>
      <c r="CR19" s="192">
        <v>12</v>
      </c>
      <c r="CS19" s="192">
        <v>0</v>
      </c>
      <c r="CT19" s="192">
        <v>2</v>
      </c>
      <c r="CU19" s="192">
        <v>3</v>
      </c>
      <c r="CV19" s="192">
        <v>1</v>
      </c>
      <c r="CW19" s="192">
        <v>4</v>
      </c>
      <c r="CX19" s="192">
        <v>3</v>
      </c>
      <c r="CY19" s="192">
        <v>0</v>
      </c>
      <c r="CZ19" s="192">
        <v>0</v>
      </c>
      <c r="DA19" s="192">
        <v>0</v>
      </c>
      <c r="DB19" s="192">
        <v>0</v>
      </c>
      <c r="DC19" s="192">
        <v>0</v>
      </c>
      <c r="DD19" s="192">
        <v>5</v>
      </c>
      <c r="DE19" s="192">
        <v>0</v>
      </c>
      <c r="DF19" s="192">
        <v>2</v>
      </c>
      <c r="DG19" s="192">
        <v>278</v>
      </c>
      <c r="DH19" s="192">
        <v>0</v>
      </c>
      <c r="DI19" s="192">
        <v>1299</v>
      </c>
      <c r="DJ19" s="192">
        <v>1732</v>
      </c>
      <c r="DK19" s="192">
        <v>59</v>
      </c>
      <c r="DL19" s="192">
        <v>146</v>
      </c>
      <c r="DM19" s="192">
        <v>0</v>
      </c>
      <c r="DN19" s="192">
        <v>0</v>
      </c>
      <c r="DO19" s="192">
        <v>0</v>
      </c>
      <c r="DP19" s="192">
        <v>0</v>
      </c>
      <c r="DQ19" s="192">
        <v>0</v>
      </c>
      <c r="DT19" s="66"/>
      <c r="DU19" s="162"/>
      <c r="DV19" s="191">
        <v>44228</v>
      </c>
      <c r="DW19" s="192">
        <v>0</v>
      </c>
      <c r="DX19" s="192">
        <v>262</v>
      </c>
      <c r="DY19" s="192">
        <v>348</v>
      </c>
      <c r="DZ19" s="192">
        <v>0</v>
      </c>
      <c r="EA19" s="192">
        <v>0</v>
      </c>
      <c r="EB19" s="192">
        <v>79</v>
      </c>
      <c r="EE19" s="66"/>
      <c r="EF19" s="162"/>
      <c r="EG19" s="325"/>
      <c r="EH19" s="321"/>
      <c r="EI19" s="321"/>
      <c r="EJ19" s="321"/>
      <c r="EK19" s="321"/>
      <c r="EL19" s="321"/>
      <c r="EM19" s="321"/>
      <c r="EN19" s="321"/>
      <c r="EO19" s="321"/>
      <c r="ER19" s="66"/>
      <c r="ES19" s="162"/>
      <c r="ET19" s="191">
        <v>44228</v>
      </c>
      <c r="EU19" s="192">
        <v>8</v>
      </c>
      <c r="EV19" s="192">
        <v>1</v>
      </c>
      <c r="EW19" s="192">
        <v>221</v>
      </c>
      <c r="EX19" s="192">
        <v>167</v>
      </c>
      <c r="EY19" s="192">
        <v>36</v>
      </c>
      <c r="EZ19" s="192">
        <v>2</v>
      </c>
      <c r="FA19" s="192">
        <v>323</v>
      </c>
      <c r="FB19" s="192">
        <v>274</v>
      </c>
      <c r="FC19" s="192">
        <v>0</v>
      </c>
      <c r="FD19" s="192">
        <v>604</v>
      </c>
      <c r="FE19" s="192">
        <v>116</v>
      </c>
      <c r="FF19" s="192">
        <v>0</v>
      </c>
      <c r="FG19" s="192">
        <v>263</v>
      </c>
      <c r="FH19" s="192">
        <v>1</v>
      </c>
      <c r="FI19" s="192">
        <v>5</v>
      </c>
      <c r="FJ19" s="192">
        <v>0</v>
      </c>
      <c r="FK19" s="192">
        <v>504</v>
      </c>
      <c r="FL19" s="192">
        <v>590</v>
      </c>
      <c r="FM19" s="192">
        <v>635</v>
      </c>
      <c r="FN19" s="192">
        <v>235</v>
      </c>
      <c r="FO19" s="192">
        <v>1</v>
      </c>
      <c r="FR19" s="66"/>
      <c r="FS19" s="162"/>
      <c r="FT19" s="191">
        <v>44228</v>
      </c>
      <c r="FU19" s="321"/>
      <c r="FV19" s="321"/>
      <c r="FW19" s="321"/>
      <c r="FX19" s="321"/>
      <c r="FY19" s="321"/>
      <c r="FZ19" s="321"/>
      <c r="GA19" s="321"/>
      <c r="GB19" s="321"/>
      <c r="GC19" s="321"/>
      <c r="GD19" s="321"/>
      <c r="GE19" s="321"/>
      <c r="GF19" s="321"/>
      <c r="GG19" s="321"/>
      <c r="GH19" s="321"/>
      <c r="GI19" s="321"/>
      <c r="GJ19" s="321"/>
      <c r="GK19" s="321"/>
      <c r="GL19" s="321"/>
      <c r="GM19" s="321"/>
      <c r="GN19" s="321"/>
      <c r="GO19" s="321"/>
      <c r="GR19" s="66"/>
      <c r="GS19" s="162"/>
      <c r="GT19" s="191">
        <v>44228</v>
      </c>
      <c r="GU19" s="192">
        <v>73</v>
      </c>
      <c r="GV19" s="192" t="s">
        <v>356</v>
      </c>
      <c r="GW19" s="192">
        <v>18</v>
      </c>
      <c r="GX19" s="192">
        <v>18</v>
      </c>
      <c r="GY19" s="192">
        <v>2</v>
      </c>
      <c r="GZ19" s="192">
        <v>146</v>
      </c>
      <c r="HA19" s="192" t="s">
        <v>356</v>
      </c>
      <c r="HB19" s="192">
        <v>4</v>
      </c>
      <c r="HC19" s="192">
        <v>1014</v>
      </c>
      <c r="HD19" s="192" t="s">
        <v>356</v>
      </c>
      <c r="HG19" s="66"/>
      <c r="HH19" s="162"/>
      <c r="HK19" s="66"/>
    </row>
    <row r="20" spans="1:219">
      <c r="B20" s="160"/>
      <c r="I20" s="161"/>
      <c r="J20" s="161"/>
      <c r="L20" s="162"/>
      <c r="M20" s="160"/>
      <c r="R20" s="66"/>
      <c r="S20" s="162"/>
      <c r="Y20" s="66"/>
      <c r="Z20" s="162"/>
      <c r="AA20" s="160"/>
      <c r="AB20" s="65">
        <v>63</v>
      </c>
      <c r="AC20" s="65">
        <v>0</v>
      </c>
      <c r="AD20" s="65">
        <v>9</v>
      </c>
      <c r="AE20" s="65">
        <v>74</v>
      </c>
      <c r="AF20" s="65">
        <v>94</v>
      </c>
      <c r="AG20" s="65">
        <v>1094</v>
      </c>
      <c r="AJ20" s="66"/>
      <c r="AK20" s="162"/>
      <c r="AL20" s="160"/>
      <c r="AS20" s="66"/>
      <c r="AT20" s="162"/>
      <c r="AU20" s="160"/>
      <c r="AZ20" s="66"/>
      <c r="BA20" s="162"/>
      <c r="BB20" s="160"/>
      <c r="BK20" s="66"/>
      <c r="BL20" s="162"/>
      <c r="BM20" s="160"/>
      <c r="BS20" s="66"/>
      <c r="BT20" s="162"/>
      <c r="BU20" s="160"/>
      <c r="CA20" s="162"/>
      <c r="CB20" s="160"/>
      <c r="CH20" s="66"/>
      <c r="CI20" s="162"/>
      <c r="CJ20" s="163"/>
      <c r="CK20" s="155">
        <v>490</v>
      </c>
      <c r="CL20" s="155">
        <v>171</v>
      </c>
      <c r="CO20" s="66"/>
      <c r="CP20" s="162"/>
      <c r="CQ20" s="160"/>
      <c r="DT20" s="66"/>
      <c r="DU20" s="162"/>
      <c r="DV20" s="160"/>
      <c r="EE20" s="66"/>
      <c r="EF20" s="162"/>
      <c r="EG20" s="160"/>
      <c r="ER20" s="66"/>
      <c r="ES20" s="162"/>
      <c r="ET20" s="160"/>
      <c r="FR20" s="66"/>
      <c r="FS20" s="162"/>
      <c r="FT20" s="160"/>
      <c r="GR20" s="66"/>
      <c r="GS20" s="162"/>
      <c r="GT20" s="160"/>
      <c r="HG20" s="66"/>
      <c r="HH20" s="162"/>
      <c r="HK20" s="66"/>
    </row>
    <row r="21" spans="1:219" ht="30">
      <c r="A21" s="198"/>
      <c r="B21" s="199" t="s">
        <v>357</v>
      </c>
      <c r="C21" s="200">
        <f t="shared" ref="C21:H21" si="33">SUM(C8:C19)/C6</f>
        <v>1.8055555555555554E-2</v>
      </c>
      <c r="D21" s="201">
        <f t="shared" si="33"/>
        <v>4.7222222222222223E-3</v>
      </c>
      <c r="E21" s="201">
        <f t="shared" si="33"/>
        <v>3.3333333333333333E-2</v>
      </c>
      <c r="F21" s="201">
        <f t="shared" si="33"/>
        <v>7.9055555555555559E-2</v>
      </c>
      <c r="G21" s="201">
        <f t="shared" si="33"/>
        <v>0.16111111111111112</v>
      </c>
      <c r="H21" s="202">
        <f t="shared" si="33"/>
        <v>1.6500000000000001E-2</v>
      </c>
      <c r="I21" s="203"/>
      <c r="J21" s="203"/>
      <c r="K21" s="198"/>
      <c r="L21" s="204"/>
      <c r="M21" s="199" t="s">
        <v>357</v>
      </c>
      <c r="N21" s="205">
        <f t="shared" ref="N21:O21" si="34">N7/N6</f>
        <v>0.67611111111111111</v>
      </c>
      <c r="O21" s="202">
        <f t="shared" si="34"/>
        <v>3.1444444444444442E-2</v>
      </c>
      <c r="P21" s="198"/>
      <c r="Q21" s="198"/>
      <c r="R21" s="206"/>
      <c r="S21" s="204"/>
      <c r="T21" s="199" t="s">
        <v>357</v>
      </c>
      <c r="U21" s="200">
        <f t="shared" ref="U21:V21" si="35">SUM(U8:U19)/U6</f>
        <v>2.9055555555555557E-2</v>
      </c>
      <c r="V21" s="202">
        <f t="shared" si="35"/>
        <v>2.8111111111111111E-2</v>
      </c>
      <c r="W21" s="198"/>
      <c r="X21" s="198"/>
      <c r="Y21" s="206"/>
      <c r="Z21" s="204"/>
      <c r="AA21" s="199" t="s">
        <v>357</v>
      </c>
      <c r="AB21" s="200">
        <f t="shared" ref="AB21:AG21" si="36">SUM(AB8:AB19)/AB6</f>
        <v>3.6388888888888887E-2</v>
      </c>
      <c r="AC21" s="201">
        <f t="shared" si="36"/>
        <v>2.8611111111111111E-2</v>
      </c>
      <c r="AD21" s="201">
        <f t="shared" si="36"/>
        <v>3.9944444444444442E-2</v>
      </c>
      <c r="AE21" s="201">
        <f t="shared" si="36"/>
        <v>0.20883333333333334</v>
      </c>
      <c r="AF21" s="201">
        <f t="shared" si="36"/>
        <v>0.14072222222222222</v>
      </c>
      <c r="AG21" s="202">
        <f t="shared" si="36"/>
        <v>0.21115277777777777</v>
      </c>
      <c r="AH21" s="198"/>
      <c r="AI21" s="198"/>
      <c r="AJ21" s="206"/>
      <c r="AK21" s="204"/>
      <c r="AL21" s="199" t="s">
        <v>357</v>
      </c>
      <c r="AM21" s="200">
        <f t="shared" ref="AM21:AP21" si="37">AM7/AM6</f>
        <v>0.32500000000000001</v>
      </c>
      <c r="AN21" s="201">
        <f t="shared" si="37"/>
        <v>0.18833333333333332</v>
      </c>
      <c r="AO21" s="207">
        <f t="shared" si="37"/>
        <v>1.2661666666666667</v>
      </c>
      <c r="AP21" s="202">
        <f t="shared" si="37"/>
        <v>0.37338888888888888</v>
      </c>
      <c r="AQ21" s="198"/>
      <c r="AR21" s="198"/>
      <c r="AS21" s="206"/>
      <c r="AT21" s="204"/>
      <c r="AU21" s="199" t="s">
        <v>357</v>
      </c>
      <c r="AV21" s="200">
        <f t="shared" ref="AV21:AW21" si="38">AV7/AV6</f>
        <v>5.2062499999999998E-2</v>
      </c>
      <c r="AW21" s="202">
        <f t="shared" si="38"/>
        <v>0.17891666666666667</v>
      </c>
      <c r="AX21" s="198"/>
      <c r="AY21" s="198"/>
      <c r="AZ21" s="206"/>
      <c r="BA21" s="204"/>
      <c r="BB21" s="199" t="s">
        <v>357</v>
      </c>
      <c r="BC21" s="205">
        <f t="shared" ref="BC21:BH21" si="39">SUM(BC8:BC19)/BC6</f>
        <v>1.0664444444444445</v>
      </c>
      <c r="BD21" s="207">
        <f t="shared" si="39"/>
        <v>0.53100000000000003</v>
      </c>
      <c r="BE21" s="207">
        <f t="shared" si="39"/>
        <v>2.8633888888888888</v>
      </c>
      <c r="BF21" s="201">
        <f t="shared" si="39"/>
        <v>0.40050000000000002</v>
      </c>
      <c r="BG21" s="207">
        <f t="shared" si="39"/>
        <v>0.52893055555555557</v>
      </c>
      <c r="BH21" s="208">
        <f t="shared" si="39"/>
        <v>0.55912499999999998</v>
      </c>
      <c r="BI21" s="198"/>
      <c r="BJ21" s="198"/>
      <c r="BK21" s="206"/>
      <c r="BL21" s="204"/>
      <c r="BM21" s="199" t="s">
        <v>357</v>
      </c>
      <c r="BN21" s="200">
        <f t="shared" ref="BN21:BP21" si="40">SUM(BN8:BN19)/BN6</f>
        <v>0.14055555555555554</v>
      </c>
      <c r="BO21" s="201">
        <f t="shared" si="40"/>
        <v>0.33611111111111114</v>
      </c>
      <c r="BP21" s="208">
        <f t="shared" si="40"/>
        <v>0.82716666666666672</v>
      </c>
      <c r="BQ21" s="198"/>
      <c r="BR21" s="198"/>
      <c r="BS21" s="206"/>
      <c r="BT21" s="204"/>
      <c r="BU21" s="199" t="s">
        <v>357</v>
      </c>
      <c r="BV21" s="205">
        <f t="shared" ref="BV21:BW21" si="41">SUM(BV8:BV19)/BV6</f>
        <v>0.70572222222222225</v>
      </c>
      <c r="BW21" s="202">
        <f t="shared" si="41"/>
        <v>0.16366666666666665</v>
      </c>
      <c r="BX21" s="198"/>
      <c r="BY21" s="198"/>
      <c r="BZ21" s="198"/>
      <c r="CA21" s="204"/>
      <c r="CB21" s="199" t="s">
        <v>357</v>
      </c>
      <c r="CC21" s="200">
        <f t="shared" ref="CC21:CE21" si="42">SUM(CC8:CC19)/CC6</f>
        <v>6.161111111111111E-2</v>
      </c>
      <c r="CD21" s="201">
        <f t="shared" si="42"/>
        <v>0.25777777777777777</v>
      </c>
      <c r="CE21" s="202">
        <f t="shared" si="42"/>
        <v>0.42444444444444446</v>
      </c>
      <c r="CF21" s="198"/>
      <c r="CG21" s="198"/>
      <c r="CH21" s="206"/>
      <c r="CI21" s="204"/>
      <c r="CJ21" s="199" t="s">
        <v>357</v>
      </c>
      <c r="CK21" s="209">
        <f t="shared" ref="CK21:CL21" si="43">SUM(CK8:CK19)/CK6</f>
        <v>7.8333333333333328E-3</v>
      </c>
      <c r="CL21" s="210">
        <f t="shared" si="43"/>
        <v>5.0770833333333334E-2</v>
      </c>
      <c r="CM21" s="198"/>
      <c r="CN21" s="198"/>
      <c r="CO21" s="206"/>
      <c r="CP21" s="204"/>
      <c r="CQ21" s="199" t="s">
        <v>357</v>
      </c>
      <c r="CR21" s="201">
        <f t="shared" ref="CR21:DQ21" si="44">SUM(CR8:CR19)/CR6</f>
        <v>0.16666666666666666</v>
      </c>
      <c r="CS21" s="201">
        <f t="shared" si="44"/>
        <v>2.8611111111111111E-2</v>
      </c>
      <c r="CT21" s="201">
        <f t="shared" si="44"/>
        <v>4.4444444444444446E-2</v>
      </c>
      <c r="CU21" s="201">
        <f t="shared" si="44"/>
        <v>0.26222222222222225</v>
      </c>
      <c r="CV21" s="201">
        <f t="shared" si="44"/>
        <v>0.19750000000000001</v>
      </c>
      <c r="CW21" s="201">
        <f t="shared" si="44"/>
        <v>1.8333333333333333E-2</v>
      </c>
      <c r="CX21" s="201">
        <f t="shared" si="44"/>
        <v>1.2777777777777779E-2</v>
      </c>
      <c r="CY21" s="201">
        <f t="shared" si="44"/>
        <v>0</v>
      </c>
      <c r="CZ21" s="201">
        <f t="shared" si="44"/>
        <v>0</v>
      </c>
      <c r="DA21" s="201">
        <f t="shared" si="44"/>
        <v>7.9166666666666663E-2</v>
      </c>
      <c r="DB21" s="201">
        <f t="shared" si="44"/>
        <v>4.4722222222222219E-2</v>
      </c>
      <c r="DC21" s="201">
        <f t="shared" si="44"/>
        <v>0</v>
      </c>
      <c r="DD21" s="201">
        <f t="shared" si="44"/>
        <v>7.4999999999999997E-2</v>
      </c>
      <c r="DE21" s="201">
        <f t="shared" si="44"/>
        <v>0</v>
      </c>
      <c r="DF21" s="201">
        <f t="shared" si="44"/>
        <v>0.11583333333333333</v>
      </c>
      <c r="DG21" s="201">
        <f t="shared" si="44"/>
        <v>0.20444444444444446</v>
      </c>
      <c r="DH21" s="201">
        <f t="shared" si="44"/>
        <v>0.11216666666666666</v>
      </c>
      <c r="DI21" s="207">
        <f t="shared" si="44"/>
        <v>1.0130555555555556</v>
      </c>
      <c r="DJ21" s="201">
        <f t="shared" si="44"/>
        <v>9.6222222222222223E-2</v>
      </c>
      <c r="DK21" s="201">
        <f t="shared" si="44"/>
        <v>6.2833333333333338E-2</v>
      </c>
      <c r="DL21" s="201">
        <f t="shared" si="44"/>
        <v>0.378</v>
      </c>
      <c r="DM21" s="201">
        <f t="shared" si="44"/>
        <v>7.277777777777778E-3</v>
      </c>
      <c r="DN21" s="201">
        <f t="shared" si="44"/>
        <v>4.8888888888888888E-3</v>
      </c>
      <c r="DO21" s="201">
        <f t="shared" si="44"/>
        <v>0</v>
      </c>
      <c r="DP21" s="201">
        <f t="shared" si="44"/>
        <v>0.1196</v>
      </c>
      <c r="DQ21" s="202">
        <f t="shared" si="44"/>
        <v>3.8096666666666668E-2</v>
      </c>
      <c r="DR21" s="198"/>
      <c r="DS21" s="198"/>
      <c r="DT21" s="206"/>
      <c r="DU21" s="204"/>
      <c r="DV21" s="199" t="s">
        <v>357</v>
      </c>
      <c r="DW21" s="200">
        <f t="shared" ref="DW21:EB21" si="45">SUM(DW8:DW19)/DW6</f>
        <v>0.13638888888888889</v>
      </c>
      <c r="DX21" s="207">
        <f t="shared" si="45"/>
        <v>0.62127777777777782</v>
      </c>
      <c r="DY21" s="201">
        <f t="shared" si="45"/>
        <v>0.33561111111111114</v>
      </c>
      <c r="DZ21" s="207">
        <f t="shared" si="45"/>
        <v>0.60599999999999998</v>
      </c>
      <c r="EA21" s="201">
        <f t="shared" si="45"/>
        <v>0.27516666666666667</v>
      </c>
      <c r="EB21" s="202">
        <f t="shared" si="45"/>
        <v>0.16250000000000001</v>
      </c>
      <c r="EC21" s="198"/>
      <c r="ED21" s="198"/>
      <c r="EE21" s="206"/>
      <c r="EF21" s="204"/>
      <c r="EG21" s="199" t="s">
        <v>357</v>
      </c>
      <c r="EH21" s="200">
        <f t="shared" ref="EH21:EO21" si="46">EH7/EH6</f>
        <v>7.2222222222222219E-3</v>
      </c>
      <c r="EI21" s="201">
        <f t="shared" si="46"/>
        <v>2.6499999999999999E-2</v>
      </c>
      <c r="EJ21" s="201">
        <f t="shared" si="46"/>
        <v>4.4444444444444446E-2</v>
      </c>
      <c r="EK21" s="201">
        <f t="shared" si="46"/>
        <v>4.0444444444444443E-2</v>
      </c>
      <c r="EL21" s="201">
        <f t="shared" si="46"/>
        <v>3.2333333333333332E-2</v>
      </c>
      <c r="EM21" s="201">
        <f t="shared" si="46"/>
        <v>0.13677777777777778</v>
      </c>
      <c r="EN21" s="201">
        <f t="shared" si="46"/>
        <v>0.23716666666666666</v>
      </c>
      <c r="EO21" s="202">
        <f t="shared" si="46"/>
        <v>0.14496666666666666</v>
      </c>
      <c r="EP21" s="198"/>
      <c r="EQ21" s="198"/>
      <c r="ER21" s="206"/>
      <c r="ES21" s="204"/>
      <c r="ET21" s="199" t="s">
        <v>357</v>
      </c>
      <c r="EU21" s="200">
        <f t="shared" ref="EU21:FO21" si="47">SUM(EU8:EU19)/EU6</f>
        <v>1.7500000000000002E-2</v>
      </c>
      <c r="EV21" s="201">
        <f t="shared" si="47"/>
        <v>4.7222222222222223E-3</v>
      </c>
      <c r="EW21" s="201">
        <f t="shared" si="47"/>
        <v>0.30416666666666664</v>
      </c>
      <c r="EX21" s="201">
        <f t="shared" si="47"/>
        <v>1.6895833333333332E-2</v>
      </c>
      <c r="EY21" s="201">
        <f t="shared" si="47"/>
        <v>0.22705555555555557</v>
      </c>
      <c r="EZ21" s="201">
        <f t="shared" si="47"/>
        <v>4.8111111111111111E-2</v>
      </c>
      <c r="FA21" s="201">
        <f t="shared" si="47"/>
        <v>0.29166666666666669</v>
      </c>
      <c r="FB21" s="201">
        <f t="shared" si="47"/>
        <v>0.12055555555555555</v>
      </c>
      <c r="FC21" s="201">
        <f t="shared" si="47"/>
        <v>0.34344444444444444</v>
      </c>
      <c r="FD21" s="201">
        <f t="shared" si="47"/>
        <v>0.3947222222222222</v>
      </c>
      <c r="FE21" s="201">
        <f t="shared" si="47"/>
        <v>0.33094444444444443</v>
      </c>
      <c r="FF21" s="201">
        <f t="shared" si="47"/>
        <v>4.4999999999999997E-3</v>
      </c>
      <c r="FG21" s="201">
        <f t="shared" si="47"/>
        <v>0.20372222222222222</v>
      </c>
      <c r="FH21" s="201">
        <f t="shared" si="47"/>
        <v>2.5777777777777778E-2</v>
      </c>
      <c r="FI21" s="201">
        <f t="shared" si="47"/>
        <v>0.24638888888888888</v>
      </c>
      <c r="FJ21" s="201">
        <f t="shared" si="47"/>
        <v>0.28494444444444444</v>
      </c>
      <c r="FK21" s="201">
        <f t="shared" si="47"/>
        <v>0.24211111111111111</v>
      </c>
      <c r="FL21" s="201">
        <f t="shared" si="47"/>
        <v>0.3347222222222222</v>
      </c>
      <c r="FM21" s="207">
        <f t="shared" si="47"/>
        <v>0.50372222222222218</v>
      </c>
      <c r="FN21" s="201">
        <f t="shared" si="47"/>
        <v>0.35094444444444445</v>
      </c>
      <c r="FO21" s="202">
        <f t="shared" si="47"/>
        <v>6.111111111111111E-4</v>
      </c>
      <c r="FP21" s="198"/>
      <c r="FQ21" s="198"/>
      <c r="FR21" s="206"/>
      <c r="FS21" s="204"/>
      <c r="FT21" s="199" t="s">
        <v>357</v>
      </c>
      <c r="FU21" s="200">
        <f t="shared" ref="FU21:GO21" si="48">SUM(FU8:FU19)/FU6</f>
        <v>0.31794444444444442</v>
      </c>
      <c r="FV21" s="201">
        <f t="shared" si="48"/>
        <v>4.1000000000000002E-2</v>
      </c>
      <c r="FW21" s="201">
        <f t="shared" si="48"/>
        <v>8.9499999999999996E-2</v>
      </c>
      <c r="FX21" s="201">
        <f t="shared" si="48"/>
        <v>4.2722222222222224E-2</v>
      </c>
      <c r="FY21" s="201">
        <f t="shared" si="48"/>
        <v>0.41955555555555557</v>
      </c>
      <c r="FZ21" s="201">
        <f t="shared" si="48"/>
        <v>0.37144444444444447</v>
      </c>
      <c r="GA21" s="207">
        <f t="shared" si="48"/>
        <v>0.60144444444444445</v>
      </c>
      <c r="GB21" s="207">
        <f t="shared" si="48"/>
        <v>1.0292222222222223</v>
      </c>
      <c r="GC21" s="201">
        <f t="shared" si="48"/>
        <v>0.40783333333333333</v>
      </c>
      <c r="GD21" s="201">
        <f t="shared" si="48"/>
        <v>5.6555555555555553E-2</v>
      </c>
      <c r="GE21" s="201">
        <f t="shared" si="48"/>
        <v>0.39144444444444443</v>
      </c>
      <c r="GF21" s="201">
        <f t="shared" si="48"/>
        <v>0.39144444444444443</v>
      </c>
      <c r="GG21" s="201">
        <f t="shared" si="48"/>
        <v>3.4222222222222223E-2</v>
      </c>
      <c r="GH21" s="201">
        <f t="shared" si="48"/>
        <v>9.1111111111111115E-3</v>
      </c>
      <c r="GI21" s="201">
        <f t="shared" si="48"/>
        <v>0.48316666666666669</v>
      </c>
      <c r="GJ21" s="201">
        <f t="shared" si="48"/>
        <v>2.5000000000000001E-3</v>
      </c>
      <c r="GK21" s="201">
        <f t="shared" si="48"/>
        <v>0.28888888888888886</v>
      </c>
      <c r="GL21" s="201">
        <f t="shared" si="48"/>
        <v>6.9444444444444448E-2</v>
      </c>
      <c r="GM21" s="201">
        <f t="shared" si="48"/>
        <v>0.44833333333333331</v>
      </c>
      <c r="GN21" s="207">
        <f t="shared" si="48"/>
        <v>1.0575277777777778</v>
      </c>
      <c r="GO21" s="208">
        <f t="shared" si="48"/>
        <v>1.5809722222222222</v>
      </c>
      <c r="GP21" s="198"/>
      <c r="GQ21" s="198"/>
      <c r="GR21" s="206"/>
      <c r="GS21" s="204"/>
      <c r="GT21" s="199" t="s">
        <v>357</v>
      </c>
      <c r="GU21" s="200">
        <f t="shared" ref="GU21:HD21" si="49">SUM(GU8:GU19)/GU6</f>
        <v>0.10277777777777777</v>
      </c>
      <c r="GV21" s="201">
        <f t="shared" si="49"/>
        <v>0.15805555555555556</v>
      </c>
      <c r="GW21" s="201">
        <f t="shared" si="49"/>
        <v>3.5000000000000003E-2</v>
      </c>
      <c r="GX21" s="201">
        <f t="shared" si="49"/>
        <v>2.0277777777777777E-2</v>
      </c>
      <c r="GY21" s="201">
        <f t="shared" si="49"/>
        <v>0.7045555555555556</v>
      </c>
      <c r="GZ21" s="201">
        <f t="shared" si="49"/>
        <v>0.2341111111111111</v>
      </c>
      <c r="HA21" s="201">
        <f t="shared" si="49"/>
        <v>0.1235</v>
      </c>
      <c r="HB21" s="201">
        <f t="shared" si="49"/>
        <v>1.5055555555555556E-2</v>
      </c>
      <c r="HC21" s="201">
        <f t="shared" si="49"/>
        <v>0.18711111111111112</v>
      </c>
      <c r="HD21" s="201">
        <f t="shared" si="49"/>
        <v>5.0999999999999997E-2</v>
      </c>
      <c r="HE21" s="198"/>
      <c r="HF21" s="198"/>
      <c r="HG21" s="206"/>
      <c r="HH21" s="204"/>
      <c r="HI21" s="198">
        <v>15</v>
      </c>
      <c r="HJ21" s="206">
        <f>HI21/HI3</f>
        <v>0.125</v>
      </c>
      <c r="HK21" s="206"/>
    </row>
    <row r="22" spans="1:219" ht="18.75">
      <c r="A22" s="198"/>
      <c r="B22" s="198"/>
      <c r="C22" s="198"/>
      <c r="D22" s="198"/>
      <c r="E22" s="198"/>
      <c r="F22" s="198"/>
      <c r="G22" s="198"/>
      <c r="H22" s="198"/>
      <c r="I22" s="211"/>
      <c r="J22" s="212"/>
      <c r="K22" s="198"/>
      <c r="L22" s="204"/>
      <c r="M22" s="213"/>
      <c r="N22" s="198"/>
      <c r="O22" s="198"/>
      <c r="P22" s="198"/>
      <c r="Q22" s="198"/>
      <c r="R22" s="206"/>
      <c r="S22" s="204"/>
      <c r="T22" s="198"/>
      <c r="U22" s="198"/>
      <c r="V22" s="198"/>
      <c r="W22" s="198"/>
      <c r="X22" s="198"/>
      <c r="Y22" s="206"/>
      <c r="Z22" s="204"/>
      <c r="AA22" s="198"/>
      <c r="AB22" s="198"/>
      <c r="AC22" s="198"/>
      <c r="AD22" s="198"/>
      <c r="AE22" s="198"/>
      <c r="AF22" s="198"/>
      <c r="AG22" s="198"/>
      <c r="AH22" s="198"/>
      <c r="AI22" s="198"/>
      <c r="AJ22" s="206"/>
      <c r="AK22" s="204"/>
      <c r="AL22" s="213"/>
      <c r="AM22" s="198"/>
      <c r="AN22" s="198"/>
      <c r="AO22" s="198"/>
      <c r="AP22" s="198"/>
      <c r="AQ22" s="198"/>
      <c r="AR22" s="198"/>
      <c r="AS22" s="206"/>
      <c r="AT22" s="204"/>
      <c r="AU22" s="213"/>
      <c r="AV22" s="198"/>
      <c r="AW22" s="198"/>
      <c r="AX22" s="198"/>
      <c r="AY22" s="198"/>
      <c r="AZ22" s="206"/>
      <c r="BA22" s="204"/>
      <c r="BB22" s="198"/>
      <c r="BC22" s="198"/>
      <c r="BD22" s="198"/>
      <c r="BE22" s="198"/>
      <c r="BF22" s="198"/>
      <c r="BG22" s="198"/>
      <c r="BH22" s="198"/>
      <c r="BI22" s="198"/>
      <c r="BJ22" s="198"/>
      <c r="BK22" s="206"/>
      <c r="BL22" s="204"/>
      <c r="BM22" s="198"/>
      <c r="BN22" s="198"/>
      <c r="BO22" s="198"/>
      <c r="BP22" s="198"/>
      <c r="BQ22" s="198"/>
      <c r="BR22" s="198"/>
      <c r="BS22" s="206"/>
      <c r="BT22" s="204"/>
      <c r="BU22" s="198"/>
      <c r="BV22" s="198"/>
      <c r="BW22" s="198"/>
      <c r="BX22" s="198"/>
      <c r="BY22" s="198"/>
      <c r="BZ22" s="198"/>
      <c r="CA22" s="204"/>
      <c r="CB22" s="198"/>
      <c r="CC22" s="198"/>
      <c r="CD22" s="198"/>
      <c r="CE22" s="198"/>
      <c r="CF22" s="198"/>
      <c r="CG22" s="198"/>
      <c r="CH22" s="206"/>
      <c r="CI22" s="204"/>
      <c r="CJ22" s="198"/>
      <c r="CK22" s="214"/>
      <c r="CL22" s="214"/>
      <c r="CM22" s="198"/>
      <c r="CN22" s="198"/>
      <c r="CO22" s="206"/>
      <c r="CP22" s="204"/>
      <c r="CQ22" s="198"/>
      <c r="CR22" s="198" t="s">
        <v>358</v>
      </c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206"/>
      <c r="DU22" s="204"/>
      <c r="DV22" s="198"/>
      <c r="DW22" s="198"/>
      <c r="DX22" s="198"/>
      <c r="DY22" s="198"/>
      <c r="DZ22" s="198"/>
      <c r="EA22" s="198"/>
      <c r="EB22" s="198"/>
      <c r="EC22" s="198"/>
      <c r="ED22" s="198"/>
      <c r="EE22" s="206"/>
      <c r="EF22" s="204"/>
      <c r="EG22" s="215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206"/>
      <c r="ES22" s="204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206"/>
      <c r="FS22" s="204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206"/>
      <c r="GS22" s="204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206"/>
      <c r="HH22" s="204"/>
      <c r="HI22" s="198"/>
      <c r="HJ22" s="198"/>
      <c r="HK22" s="206"/>
    </row>
    <row r="23" spans="1:219" ht="30">
      <c r="A23" s="198"/>
      <c r="B23" s="199" t="s">
        <v>359</v>
      </c>
      <c r="C23" s="200">
        <f t="shared" ref="C23:H23" si="50">SUM(C12:C17)/C5</f>
        <v>3.3333333333333335E-3</v>
      </c>
      <c r="D23" s="201">
        <f t="shared" si="50"/>
        <v>3.3333333333333335E-3</v>
      </c>
      <c r="E23" s="201">
        <f t="shared" si="50"/>
        <v>1.4999999999999999E-2</v>
      </c>
      <c r="F23" s="201">
        <f t="shared" si="50"/>
        <v>7.566666666666666E-2</v>
      </c>
      <c r="G23" s="201">
        <f t="shared" si="50"/>
        <v>0.12955555555555556</v>
      </c>
      <c r="H23" s="202">
        <f t="shared" si="50"/>
        <v>7.7777777777777773E-4</v>
      </c>
      <c r="I23" s="211"/>
      <c r="J23" s="211"/>
      <c r="K23" s="198"/>
      <c r="L23" s="204"/>
      <c r="M23" s="215"/>
      <c r="N23" s="198"/>
      <c r="O23" s="198"/>
      <c r="P23" s="198"/>
      <c r="Q23" s="198"/>
      <c r="R23" s="206"/>
      <c r="S23" s="204"/>
      <c r="T23" s="199" t="s">
        <v>359</v>
      </c>
      <c r="U23" s="200">
        <f t="shared" ref="U23:V23" si="51">SUM(U12:U17)/U5</f>
        <v>3.5777777777777776E-2</v>
      </c>
      <c r="V23" s="202">
        <f t="shared" si="51"/>
        <v>9.6111111111111119E-3</v>
      </c>
      <c r="W23" s="198"/>
      <c r="X23" s="198"/>
      <c r="Y23" s="206"/>
      <c r="Z23" s="204"/>
      <c r="AA23" s="199" t="s">
        <v>359</v>
      </c>
      <c r="AB23" s="200">
        <f t="shared" ref="AB23:AG23" si="52">SUM(AB12:AB17)/AB5</f>
        <v>1.6666666666666666E-2</v>
      </c>
      <c r="AC23" s="201">
        <f t="shared" si="52"/>
        <v>1.6111111111111111E-2</v>
      </c>
      <c r="AD23" s="201">
        <f t="shared" si="52"/>
        <v>8.5555555555555558E-3</v>
      </c>
      <c r="AE23" s="201">
        <f t="shared" si="52"/>
        <v>0.125</v>
      </c>
      <c r="AF23" s="201">
        <f t="shared" si="52"/>
        <v>9.7333333333333327E-2</v>
      </c>
      <c r="AG23" s="202">
        <f t="shared" si="52"/>
        <v>0.10040277777777777</v>
      </c>
      <c r="AH23" s="198"/>
      <c r="AI23" s="198"/>
      <c r="AJ23" s="206"/>
      <c r="AK23" s="204"/>
      <c r="AL23" s="215"/>
      <c r="AM23" s="198"/>
      <c r="AN23" s="198"/>
      <c r="AO23" s="198"/>
      <c r="AP23" s="198"/>
      <c r="AQ23" s="198"/>
      <c r="AR23" s="198"/>
      <c r="AS23" s="206"/>
      <c r="AT23" s="204"/>
      <c r="AU23" s="215"/>
      <c r="AV23" s="198"/>
      <c r="AW23" s="198"/>
      <c r="AX23" s="198"/>
      <c r="AY23" s="198"/>
      <c r="AZ23" s="206"/>
      <c r="BA23" s="204"/>
      <c r="BB23" s="199" t="s">
        <v>359</v>
      </c>
      <c r="BC23" s="205">
        <f t="shared" ref="BC23:BH23" si="53">SUM(BC12:BC17)/BC5</f>
        <v>1.1987777777777777</v>
      </c>
      <c r="BD23" s="207">
        <f t="shared" si="53"/>
        <v>0.61333333333333329</v>
      </c>
      <c r="BE23" s="207">
        <f t="shared" si="53"/>
        <v>3.1374444444444443</v>
      </c>
      <c r="BF23" s="201">
        <f t="shared" si="53"/>
        <v>0.442</v>
      </c>
      <c r="BG23" s="207">
        <f t="shared" si="53"/>
        <v>0.60026388888888893</v>
      </c>
      <c r="BH23" s="208">
        <f t="shared" si="53"/>
        <v>0.62424999999999997</v>
      </c>
      <c r="BI23" s="198"/>
      <c r="BJ23" s="198"/>
      <c r="BK23" s="206"/>
      <c r="BL23" s="204"/>
      <c r="BM23" s="199" t="s">
        <v>359</v>
      </c>
      <c r="BN23" s="200">
        <f t="shared" ref="BN23:BP23" si="54">SUM(BN12:BN17)/BN5</f>
        <v>0.18055555555555555</v>
      </c>
      <c r="BO23" s="201">
        <f t="shared" si="54"/>
        <v>9.7666666666666666E-2</v>
      </c>
      <c r="BP23" s="202">
        <f t="shared" si="54"/>
        <v>0.15811111111111112</v>
      </c>
      <c r="BQ23" s="198"/>
      <c r="BR23" s="198"/>
      <c r="BS23" s="206"/>
      <c r="BT23" s="204"/>
      <c r="BU23" s="199" t="s">
        <v>359</v>
      </c>
      <c r="BV23" s="205">
        <f t="shared" ref="BV23:BW23" si="55">SUM(BV12:BV17)/BV5</f>
        <v>0.5314444444444445</v>
      </c>
      <c r="BW23" s="202">
        <f t="shared" si="55"/>
        <v>6.6666666666666664E-4</v>
      </c>
      <c r="BX23" s="198"/>
      <c r="BY23" s="198"/>
      <c r="BZ23" s="198"/>
      <c r="CA23" s="204"/>
      <c r="CB23" s="199" t="s">
        <v>359</v>
      </c>
      <c r="CC23" s="200">
        <f t="shared" ref="CC23:CE23" si="56">SUM(CC12:CC17)/CC5</f>
        <v>3.1333333333333331E-2</v>
      </c>
      <c r="CD23" s="201">
        <f t="shared" si="56"/>
        <v>1.0444444444444444E-2</v>
      </c>
      <c r="CE23" s="202">
        <f t="shared" si="56"/>
        <v>8.5222222222222227E-2</v>
      </c>
      <c r="CF23" s="198"/>
      <c r="CG23" s="198"/>
      <c r="CH23" s="206"/>
      <c r="CI23" s="204"/>
      <c r="CJ23" s="199" t="s">
        <v>359</v>
      </c>
      <c r="CK23" s="209">
        <f t="shared" ref="CK23:CL23" si="57">SUM(CK12:CK17)/CK5</f>
        <v>1.4E-2</v>
      </c>
      <c r="CL23" s="210">
        <f t="shared" si="57"/>
        <v>2.9374999999999998E-2</v>
      </c>
      <c r="CM23" s="198"/>
      <c r="CN23" s="198"/>
      <c r="CO23" s="206"/>
      <c r="CP23" s="204"/>
      <c r="CQ23" s="199" t="s">
        <v>359</v>
      </c>
      <c r="CR23" s="201">
        <f t="shared" ref="CR23:DQ23" si="58">SUM(CR12:CR17)/CR5</f>
        <v>0</v>
      </c>
      <c r="CS23" s="201">
        <f t="shared" si="58"/>
        <v>0</v>
      </c>
      <c r="CT23" s="201">
        <f t="shared" si="58"/>
        <v>0</v>
      </c>
      <c r="CU23" s="201">
        <f t="shared" si="58"/>
        <v>0.02</v>
      </c>
      <c r="CV23" s="201">
        <f t="shared" si="58"/>
        <v>7.7777777777777776E-3</v>
      </c>
      <c r="CW23" s="201">
        <f t="shared" si="58"/>
        <v>0</v>
      </c>
      <c r="CX23" s="201">
        <f t="shared" si="58"/>
        <v>0</v>
      </c>
      <c r="CY23" s="201">
        <f t="shared" si="58"/>
        <v>0</v>
      </c>
      <c r="CZ23" s="201">
        <f t="shared" si="58"/>
        <v>0</v>
      </c>
      <c r="DA23" s="201">
        <f t="shared" si="58"/>
        <v>0</v>
      </c>
      <c r="DB23" s="201">
        <f t="shared" si="58"/>
        <v>0</v>
      </c>
      <c r="DC23" s="201">
        <f t="shared" si="58"/>
        <v>0</v>
      </c>
      <c r="DD23" s="201">
        <f t="shared" si="58"/>
        <v>0</v>
      </c>
      <c r="DE23" s="201">
        <f t="shared" si="58"/>
        <v>0</v>
      </c>
      <c r="DF23" s="201">
        <f t="shared" si="58"/>
        <v>1.1111111111111111E-3</v>
      </c>
      <c r="DG23" s="201">
        <f t="shared" si="58"/>
        <v>0.10777777777777778</v>
      </c>
      <c r="DH23" s="201">
        <f t="shared" si="58"/>
        <v>0</v>
      </c>
      <c r="DI23" s="207">
        <f t="shared" si="58"/>
        <v>1.331</v>
      </c>
      <c r="DJ23" s="201">
        <f t="shared" si="58"/>
        <v>0</v>
      </c>
      <c r="DK23" s="201">
        <f t="shared" si="58"/>
        <v>5.5555555555555558E-3</v>
      </c>
      <c r="DL23" s="207">
        <f t="shared" si="58"/>
        <v>0.51311111111111107</v>
      </c>
      <c r="DM23" s="201">
        <f t="shared" si="58"/>
        <v>0</v>
      </c>
      <c r="DN23" s="201">
        <f t="shared" si="58"/>
        <v>0</v>
      </c>
      <c r="DO23" s="201">
        <f t="shared" si="58"/>
        <v>0</v>
      </c>
      <c r="DP23" s="201">
        <f t="shared" si="58"/>
        <v>1.9066666666666666E-2</v>
      </c>
      <c r="DQ23" s="202">
        <f t="shared" si="58"/>
        <v>1.4266666666666666E-3</v>
      </c>
      <c r="DR23" s="198"/>
      <c r="DS23" s="198"/>
      <c r="DT23" s="206"/>
      <c r="DU23" s="204"/>
      <c r="DV23" s="199" t="s">
        <v>359</v>
      </c>
      <c r="DW23" s="200">
        <f t="shared" ref="DW23:EB23" si="59">SUM(DW12:DW17)/DW5</f>
        <v>0.03</v>
      </c>
      <c r="DX23" s="207">
        <f t="shared" si="59"/>
        <v>0.98144444444444445</v>
      </c>
      <c r="DY23" s="201">
        <f t="shared" si="59"/>
        <v>0.47188888888888891</v>
      </c>
      <c r="DZ23" s="201">
        <f t="shared" si="59"/>
        <v>0.19033333333333333</v>
      </c>
      <c r="EA23" s="201">
        <f t="shared" si="59"/>
        <v>8.3222222222222225E-2</v>
      </c>
      <c r="EB23" s="202">
        <f t="shared" si="59"/>
        <v>0.21844444444444444</v>
      </c>
      <c r="EC23" s="198"/>
      <c r="ED23" s="198"/>
      <c r="EE23" s="206"/>
      <c r="EF23" s="204"/>
      <c r="EG23" s="215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206"/>
      <c r="ES23" s="204"/>
      <c r="ET23" s="199" t="s">
        <v>359</v>
      </c>
      <c r="EU23" s="200">
        <f t="shared" ref="EU23:FO23" si="60">SUM(EU12:EU17)/EU5</f>
        <v>3.0555555555555555E-2</v>
      </c>
      <c r="EV23" s="201">
        <f t="shared" si="60"/>
        <v>7.2222222222222219E-3</v>
      </c>
      <c r="EW23" s="201">
        <f t="shared" si="60"/>
        <v>0.48277777777777775</v>
      </c>
      <c r="EX23" s="201">
        <f t="shared" si="60"/>
        <v>1.8624999999999999E-2</v>
      </c>
      <c r="EY23" s="201">
        <f t="shared" si="60"/>
        <v>2.0444444444444446E-2</v>
      </c>
      <c r="EZ23" s="201">
        <f t="shared" si="60"/>
        <v>2.2222222222222223E-2</v>
      </c>
      <c r="FA23" s="201">
        <f t="shared" si="60"/>
        <v>0.32544444444444443</v>
      </c>
      <c r="FB23" s="201">
        <f t="shared" si="60"/>
        <v>0.10544444444444444</v>
      </c>
      <c r="FC23" s="201">
        <f t="shared" si="60"/>
        <v>3.3333333333333332E-4</v>
      </c>
      <c r="FD23" s="201">
        <f t="shared" si="60"/>
        <v>0.32066666666666666</v>
      </c>
      <c r="FE23" s="201">
        <f t="shared" si="60"/>
        <v>5.8444444444444445E-2</v>
      </c>
      <c r="FF23" s="201">
        <f t="shared" si="60"/>
        <v>8.8888888888888893E-4</v>
      </c>
      <c r="FG23" s="201">
        <f t="shared" si="60"/>
        <v>0.17155555555555554</v>
      </c>
      <c r="FH23" s="201">
        <f t="shared" si="60"/>
        <v>4.4555555555555557E-2</v>
      </c>
      <c r="FI23" s="201">
        <f t="shared" si="60"/>
        <v>3.911111111111111E-2</v>
      </c>
      <c r="FJ23" s="201">
        <f t="shared" si="60"/>
        <v>5.0666666666666665E-2</v>
      </c>
      <c r="FK23" s="201">
        <f t="shared" si="60"/>
        <v>0.17844444444444443</v>
      </c>
      <c r="FL23" s="201">
        <f t="shared" si="60"/>
        <v>0.39333333333333331</v>
      </c>
      <c r="FM23" s="207">
        <f t="shared" si="60"/>
        <v>0.51044444444444448</v>
      </c>
      <c r="FN23" s="201">
        <f t="shared" si="60"/>
        <v>0.23633333333333334</v>
      </c>
      <c r="FO23" s="202">
        <f t="shared" si="60"/>
        <v>8.8888888888888893E-4</v>
      </c>
      <c r="FP23" s="198"/>
      <c r="FQ23" s="198"/>
      <c r="FR23" s="206"/>
      <c r="FS23" s="204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206"/>
      <c r="GS23" s="204"/>
      <c r="GT23" s="199" t="s">
        <v>359</v>
      </c>
      <c r="GU23" s="201">
        <f t="shared" ref="GU23:HD23" si="61">SUM(GU12:GU17)/GU5</f>
        <v>4.7222222222222221E-2</v>
      </c>
      <c r="GV23" s="201">
        <f t="shared" si="61"/>
        <v>0</v>
      </c>
      <c r="GW23" s="201">
        <f t="shared" si="61"/>
        <v>1.7777777777777778E-2</v>
      </c>
      <c r="GX23" s="201">
        <f t="shared" si="61"/>
        <v>1.6111111111111111E-2</v>
      </c>
      <c r="GY23" s="201">
        <f t="shared" si="61"/>
        <v>1.7777777777777779E-3</v>
      </c>
      <c r="GZ23" s="201">
        <f t="shared" si="61"/>
        <v>0.17033333333333334</v>
      </c>
      <c r="HA23" s="201">
        <f t="shared" si="61"/>
        <v>4.5222222222222219E-2</v>
      </c>
      <c r="HB23" s="201">
        <f t="shared" si="61"/>
        <v>0</v>
      </c>
      <c r="HC23" s="201">
        <f t="shared" si="61"/>
        <v>9.7222222222222224E-2</v>
      </c>
      <c r="HD23" s="201">
        <f t="shared" si="61"/>
        <v>0</v>
      </c>
      <c r="HE23" s="198"/>
      <c r="HF23" s="198"/>
      <c r="HG23" s="206"/>
      <c r="HH23" s="204"/>
      <c r="HI23" s="198"/>
      <c r="HJ23" s="198"/>
      <c r="HK23" s="206"/>
    </row>
    <row r="24" spans="1:219" ht="9.75" customHeight="1">
      <c r="B24" s="160"/>
      <c r="I24" s="161"/>
      <c r="J24" s="161"/>
      <c r="L24" s="162"/>
      <c r="M24" s="160"/>
      <c r="R24" s="66"/>
      <c r="S24" s="204"/>
      <c r="Y24" s="66"/>
      <c r="Z24" s="204"/>
      <c r="AA24" s="160"/>
      <c r="AJ24" s="66"/>
      <c r="AK24" s="204"/>
      <c r="AL24" s="160"/>
      <c r="AS24" s="66"/>
      <c r="AT24" s="204"/>
      <c r="AU24" s="160"/>
      <c r="AZ24" s="66"/>
      <c r="BA24" s="204"/>
      <c r="BB24" s="160"/>
      <c r="BK24" s="66"/>
      <c r="BL24" s="204"/>
      <c r="BM24" s="160"/>
      <c r="BS24" s="66"/>
      <c r="BT24" s="204"/>
      <c r="BU24" s="160"/>
      <c r="CA24" s="204"/>
      <c r="CB24" s="160"/>
      <c r="CH24" s="66"/>
      <c r="CI24" s="204"/>
      <c r="CJ24" s="155"/>
      <c r="CK24" s="155"/>
      <c r="CL24" s="155"/>
      <c r="CO24" s="66"/>
      <c r="CP24" s="204"/>
      <c r="CQ24" s="160"/>
      <c r="DT24" s="66"/>
      <c r="DU24" s="204"/>
      <c r="DV24" s="160"/>
      <c r="EE24" s="66"/>
      <c r="EF24" s="204"/>
      <c r="EG24" s="160"/>
      <c r="ER24" s="66"/>
      <c r="ES24" s="162"/>
      <c r="ET24" s="160"/>
      <c r="FR24" s="66"/>
      <c r="FS24" s="162"/>
      <c r="FT24" s="160"/>
      <c r="GR24" s="66"/>
      <c r="GS24" s="162"/>
      <c r="GT24" s="160"/>
      <c r="HG24" s="66"/>
      <c r="HH24" s="162"/>
      <c r="HK24" s="66"/>
    </row>
    <row r="25" spans="1:219" ht="18.75">
      <c r="A25" s="57"/>
      <c r="B25" s="330" t="s">
        <v>360</v>
      </c>
      <c r="C25" s="298"/>
      <c r="D25" s="298"/>
      <c r="E25" s="298"/>
      <c r="F25" s="298"/>
      <c r="G25" s="298"/>
      <c r="H25" s="302"/>
      <c r="I25" s="216" t="s">
        <v>361</v>
      </c>
      <c r="J25" s="217"/>
      <c r="K25" s="217"/>
      <c r="L25" s="218"/>
      <c r="M25" s="331" t="s">
        <v>360</v>
      </c>
      <c r="N25" s="298"/>
      <c r="O25" s="302"/>
      <c r="P25" s="216" t="s">
        <v>361</v>
      </c>
      <c r="Q25" s="219"/>
      <c r="R25" s="220"/>
      <c r="S25" s="204"/>
      <c r="T25" s="331" t="s">
        <v>360</v>
      </c>
      <c r="U25" s="298"/>
      <c r="V25" s="302"/>
      <c r="W25" s="216" t="s">
        <v>361</v>
      </c>
      <c r="X25" s="219"/>
      <c r="Y25" s="220"/>
      <c r="Z25" s="204"/>
      <c r="AA25" s="330" t="s">
        <v>360</v>
      </c>
      <c r="AB25" s="298"/>
      <c r="AC25" s="298"/>
      <c r="AD25" s="298"/>
      <c r="AE25" s="298"/>
      <c r="AF25" s="298"/>
      <c r="AG25" s="302"/>
      <c r="AH25" s="216" t="s">
        <v>361</v>
      </c>
      <c r="AI25" s="219"/>
      <c r="AJ25" s="220"/>
      <c r="AK25" s="204"/>
      <c r="AL25" s="331" t="s">
        <v>360</v>
      </c>
      <c r="AM25" s="298"/>
      <c r="AN25" s="298"/>
      <c r="AO25" s="298"/>
      <c r="AP25" s="302"/>
      <c r="AQ25" s="216" t="s">
        <v>361</v>
      </c>
      <c r="AR25" s="219"/>
      <c r="AS25" s="220"/>
      <c r="AT25" s="204"/>
      <c r="AU25" s="331" t="s">
        <v>360</v>
      </c>
      <c r="AV25" s="298"/>
      <c r="AW25" s="302"/>
      <c r="AX25" s="216" t="s">
        <v>361</v>
      </c>
      <c r="AY25" s="219"/>
      <c r="AZ25" s="220"/>
      <c r="BA25" s="204"/>
      <c r="BB25" s="331" t="s">
        <v>360</v>
      </c>
      <c r="BC25" s="298"/>
      <c r="BD25" s="298"/>
      <c r="BE25" s="298"/>
      <c r="BF25" s="298"/>
      <c r="BG25" s="298"/>
      <c r="BH25" s="302"/>
      <c r="BI25" s="221" t="s">
        <v>361</v>
      </c>
      <c r="BJ25" s="222"/>
      <c r="BK25" s="206"/>
      <c r="BL25" s="204"/>
      <c r="BM25" s="331" t="s">
        <v>360</v>
      </c>
      <c r="BN25" s="298"/>
      <c r="BO25" s="298"/>
      <c r="BP25" s="302"/>
      <c r="BQ25" s="216" t="s">
        <v>361</v>
      </c>
      <c r="BR25" s="219"/>
      <c r="BS25" s="220"/>
      <c r="BT25" s="204"/>
      <c r="BU25" s="331" t="s">
        <v>360</v>
      </c>
      <c r="BV25" s="298"/>
      <c r="BW25" s="302"/>
      <c r="BX25" s="216" t="s">
        <v>361</v>
      </c>
      <c r="BY25" s="219"/>
      <c r="BZ25" s="219"/>
      <c r="CA25" s="204"/>
      <c r="CB25" s="331" t="s">
        <v>360</v>
      </c>
      <c r="CC25" s="298"/>
      <c r="CD25" s="298"/>
      <c r="CE25" s="302"/>
      <c r="CF25" s="216" t="s">
        <v>361</v>
      </c>
      <c r="CG25" s="219"/>
      <c r="CH25" s="220"/>
      <c r="CI25" s="204"/>
      <c r="CJ25" s="331" t="s">
        <v>360</v>
      </c>
      <c r="CK25" s="298"/>
      <c r="CL25" s="302"/>
      <c r="CM25" s="216" t="s">
        <v>361</v>
      </c>
      <c r="CN25" s="219"/>
      <c r="CO25" s="220"/>
      <c r="CP25" s="204"/>
      <c r="CQ25" s="331" t="s">
        <v>360</v>
      </c>
      <c r="CR25" s="298"/>
      <c r="CS25" s="298"/>
      <c r="CT25" s="298"/>
      <c r="CU25" s="298"/>
      <c r="CV25" s="298"/>
      <c r="CW25" s="298"/>
      <c r="CX25" s="298"/>
      <c r="CY25" s="298"/>
      <c r="CZ25" s="298"/>
      <c r="DA25" s="298"/>
      <c r="DB25" s="298"/>
      <c r="DC25" s="298"/>
      <c r="DD25" s="298"/>
      <c r="DE25" s="298"/>
      <c r="DF25" s="298"/>
      <c r="DG25" s="298"/>
      <c r="DH25" s="298"/>
      <c r="DI25" s="298"/>
      <c r="DJ25" s="298"/>
      <c r="DK25" s="298"/>
      <c r="DL25" s="298"/>
      <c r="DM25" s="298"/>
      <c r="DN25" s="298"/>
      <c r="DO25" s="298"/>
      <c r="DP25" s="298"/>
      <c r="DQ25" s="298"/>
      <c r="DR25" s="221" t="s">
        <v>361</v>
      </c>
      <c r="DS25" s="222"/>
      <c r="DT25" s="206"/>
      <c r="DU25" s="204"/>
      <c r="DV25" s="331" t="s">
        <v>360</v>
      </c>
      <c r="DW25" s="298"/>
      <c r="DX25" s="298"/>
      <c r="DY25" s="298"/>
      <c r="DZ25" s="298"/>
      <c r="EA25" s="298"/>
      <c r="EB25" s="302"/>
      <c r="EC25" s="221" t="s">
        <v>361</v>
      </c>
      <c r="ED25" s="222"/>
      <c r="EE25" s="206"/>
      <c r="EF25" s="204"/>
      <c r="EG25" s="331" t="s">
        <v>360</v>
      </c>
      <c r="EH25" s="298"/>
      <c r="EI25" s="298"/>
      <c r="EJ25" s="298"/>
      <c r="EK25" s="298"/>
      <c r="EL25" s="298"/>
      <c r="EM25" s="298"/>
      <c r="EN25" s="298"/>
      <c r="EO25" s="302"/>
      <c r="EP25" s="221" t="s">
        <v>361</v>
      </c>
      <c r="EQ25" s="222"/>
      <c r="ER25" s="206"/>
      <c r="ES25" s="223"/>
      <c r="ET25" s="331" t="s">
        <v>360</v>
      </c>
      <c r="EU25" s="298"/>
      <c r="EV25" s="298"/>
      <c r="EW25" s="298"/>
      <c r="EX25" s="298"/>
      <c r="EY25" s="298"/>
      <c r="EZ25" s="298"/>
      <c r="FA25" s="298"/>
      <c r="FB25" s="298"/>
      <c r="FC25" s="298"/>
      <c r="FD25" s="298"/>
      <c r="FE25" s="298"/>
      <c r="FF25" s="298"/>
      <c r="FG25" s="298"/>
      <c r="FH25" s="298"/>
      <c r="FI25" s="298"/>
      <c r="FJ25" s="298"/>
      <c r="FK25" s="298"/>
      <c r="FL25" s="298"/>
      <c r="FM25" s="298"/>
      <c r="FN25" s="298"/>
      <c r="FO25" s="298"/>
      <c r="FP25" s="221" t="s">
        <v>361</v>
      </c>
      <c r="FQ25" s="222"/>
      <c r="FR25" s="206"/>
      <c r="FS25" s="223"/>
      <c r="FT25" s="331" t="s">
        <v>360</v>
      </c>
      <c r="FU25" s="298"/>
      <c r="FV25" s="298"/>
      <c r="FW25" s="298"/>
      <c r="FX25" s="298"/>
      <c r="FY25" s="298"/>
      <c r="FZ25" s="298"/>
      <c r="GA25" s="298"/>
      <c r="GB25" s="298"/>
      <c r="GC25" s="298"/>
      <c r="GD25" s="298"/>
      <c r="GE25" s="298"/>
      <c r="GF25" s="298"/>
      <c r="GG25" s="298"/>
      <c r="GH25" s="298"/>
      <c r="GI25" s="298"/>
      <c r="GJ25" s="298"/>
      <c r="GK25" s="298"/>
      <c r="GL25" s="298"/>
      <c r="GM25" s="298"/>
      <c r="GN25" s="298"/>
      <c r="GO25" s="298"/>
      <c r="GP25" s="221" t="s">
        <v>361</v>
      </c>
      <c r="GQ25" s="222"/>
      <c r="GR25" s="206"/>
      <c r="GS25" s="223"/>
      <c r="GT25" s="331" t="s">
        <v>360</v>
      </c>
      <c r="GU25" s="298"/>
      <c r="GV25" s="298"/>
      <c r="GW25" s="298"/>
      <c r="GX25" s="298"/>
      <c r="GY25" s="298"/>
      <c r="GZ25" s="298"/>
      <c r="HA25" s="298"/>
      <c r="HB25" s="298"/>
      <c r="HC25" s="298"/>
      <c r="HD25" s="298"/>
      <c r="HE25" s="221" t="s">
        <v>361</v>
      </c>
      <c r="HF25" s="222"/>
      <c r="HG25" s="206"/>
      <c r="HH25" s="223"/>
      <c r="HI25" s="221" t="s">
        <v>361</v>
      </c>
      <c r="HJ25" s="222"/>
      <c r="HK25" s="206"/>
    </row>
    <row r="26" spans="1:219" ht="18.75">
      <c r="A26" s="57"/>
      <c r="B26" s="224" t="s">
        <v>5</v>
      </c>
      <c r="C26" s="225">
        <f>'Supressão covid (não aprovada)'!$O$17</f>
        <v>45</v>
      </c>
      <c r="D26" s="225">
        <f>'Supressão covid (não aprovada)'!$O$17</f>
        <v>45</v>
      </c>
      <c r="E26" s="226">
        <f>'Supressão covid (não aprovada)'!$O$5</f>
        <v>165</v>
      </c>
      <c r="F26" s="226">
        <f>'Supressão covid (não aprovada)'!$O$6</f>
        <v>150</v>
      </c>
      <c r="G26" s="226">
        <f>'Supressão covid (não aprovada)'!$O$6</f>
        <v>150</v>
      </c>
      <c r="H26" s="226">
        <f>'Supressão covid (não aprovada)'!$O$6</f>
        <v>150</v>
      </c>
      <c r="I26" s="227">
        <f t="shared" ref="I26:I27" si="62">SUM(C26:H26)</f>
        <v>705</v>
      </c>
      <c r="J26" s="217"/>
      <c r="K26" s="217"/>
      <c r="L26" s="218"/>
      <c r="M26" s="224" t="s">
        <v>5</v>
      </c>
      <c r="N26" s="226">
        <f>'Supressão covid (não aprovada)'!$O$6</f>
        <v>150</v>
      </c>
      <c r="O26" s="226">
        <f>'Supressão covid (não aprovada)'!$O$6</f>
        <v>150</v>
      </c>
      <c r="P26" s="227">
        <f t="shared" ref="P26:P27" si="63">SUM(N26:O26)</f>
        <v>300</v>
      </c>
      <c r="Q26" s="219"/>
      <c r="R26" s="220"/>
      <c r="S26" s="228"/>
      <c r="T26" s="224" t="s">
        <v>5</v>
      </c>
      <c r="U26" s="226">
        <f>'Supressão covid (não aprovada)'!$O$6</f>
        <v>150</v>
      </c>
      <c r="V26" s="225">
        <f>'Supressão covid (não aprovada)'!$O$20</f>
        <v>1260</v>
      </c>
      <c r="W26" s="227">
        <f t="shared" ref="W26:W27" si="64">SUM(U26:V26)</f>
        <v>1410</v>
      </c>
      <c r="X26" s="219"/>
      <c r="Y26" s="220"/>
      <c r="Z26" s="228"/>
      <c r="AA26" s="224" t="s">
        <v>5</v>
      </c>
      <c r="AB26" s="225">
        <f>'Supressão covid (não aprovada)'!$O$17</f>
        <v>45</v>
      </c>
      <c r="AC26" s="226">
        <f>'Supressão covid (não aprovada)'!$O$5</f>
        <v>165</v>
      </c>
      <c r="AD26" s="226">
        <f>'Supressão covid (não aprovada)'!$O$6</f>
        <v>150</v>
      </c>
      <c r="AE26" s="226">
        <f>'Supressão covid (não aprovada)'!$O$6</f>
        <v>150</v>
      </c>
      <c r="AF26" s="226">
        <f>'Supressão covid (não aprovada)'!$O$6</f>
        <v>150</v>
      </c>
      <c r="AG26" s="225">
        <f>'Supressão covid (não aprovada)'!$O$20</f>
        <v>1260</v>
      </c>
      <c r="AH26" s="227">
        <f t="shared" ref="AH26:AH27" si="65">SUM(AB26:AG26)</f>
        <v>1920</v>
      </c>
      <c r="AI26" s="219"/>
      <c r="AJ26" s="220"/>
      <c r="AK26" s="218"/>
      <c r="AL26" s="224" t="s">
        <v>5</v>
      </c>
      <c r="AM26" s="226">
        <f>'Supressão covid (não aprovada)'!$O$5</f>
        <v>165</v>
      </c>
      <c r="AN26" s="226">
        <f>'Supressão covid (não aprovada)'!$O$6</f>
        <v>150</v>
      </c>
      <c r="AO26" s="226">
        <f>'Supressão covid (não aprovada)'!$O$6</f>
        <v>150</v>
      </c>
      <c r="AP26" s="226">
        <f>'Supressão covid (não aprovada)'!$O$6</f>
        <v>150</v>
      </c>
      <c r="AQ26" s="227">
        <f t="shared" ref="AQ26:AQ27" si="66">SUM(AM26:AP26)</f>
        <v>615</v>
      </c>
      <c r="AR26" s="219"/>
      <c r="AS26" s="220"/>
      <c r="AT26" s="228"/>
      <c r="AU26" s="224" t="s">
        <v>5</v>
      </c>
      <c r="AV26" s="225">
        <f>'Supressão covid (não aprovada)'!$O$20</f>
        <v>1260</v>
      </c>
      <c r="AW26" s="225">
        <f>'Supressão covid (não aprovada)'!$O$20</f>
        <v>1260</v>
      </c>
      <c r="AX26" s="227">
        <f t="shared" ref="AX26:AX27" si="67">SUM(AV26:AW26)</f>
        <v>2520</v>
      </c>
      <c r="AY26" s="219"/>
      <c r="AZ26" s="220"/>
      <c r="BA26" s="228"/>
      <c r="BB26" s="229" t="s">
        <v>5</v>
      </c>
      <c r="BC26" s="226">
        <f>'Supressão covid (não aprovada)'!$O$6</f>
        <v>150</v>
      </c>
      <c r="BD26" s="226">
        <f>'Supressão covid (não aprovada)'!$O$6</f>
        <v>150</v>
      </c>
      <c r="BE26" s="226">
        <f>'Supressão covid (não aprovada)'!$O$6</f>
        <v>150</v>
      </c>
      <c r="BF26" s="226">
        <f>'Supressão covid (não aprovada)'!$O$6</f>
        <v>150</v>
      </c>
      <c r="BG26" s="225">
        <f>'Supressão covid (não aprovada)'!$O$20</f>
        <v>1260</v>
      </c>
      <c r="BH26" s="225">
        <f>'Supressão covid (não aprovada)'!$O$20</f>
        <v>1260</v>
      </c>
      <c r="BI26" s="230">
        <f t="shared" ref="BI26:BI27" si="68">SUM(BC26:BH26)</f>
        <v>3120</v>
      </c>
      <c r="BJ26" s="222"/>
      <c r="BK26" s="206"/>
      <c r="BL26" s="228"/>
      <c r="BM26" s="224" t="s">
        <v>5</v>
      </c>
      <c r="BN26" s="226">
        <f>'Supressão covid (não aprovada)'!$O$5</f>
        <v>165</v>
      </c>
      <c r="BO26" s="226">
        <f>'Supressão covid (não aprovada)'!$O$6</f>
        <v>150</v>
      </c>
      <c r="BP26" s="226">
        <f>'Supressão covid (não aprovada)'!$O$6</f>
        <v>150</v>
      </c>
      <c r="BQ26" s="227">
        <f t="shared" ref="BQ26:BQ27" si="69">SUM(BN26:BP26)</f>
        <v>465</v>
      </c>
      <c r="BR26" s="219"/>
      <c r="BS26" s="220"/>
      <c r="BT26" s="228"/>
      <c r="BU26" s="224" t="s">
        <v>5</v>
      </c>
      <c r="BV26" s="226">
        <f>'Supressão covid (não aprovada)'!$O$6</f>
        <v>150</v>
      </c>
      <c r="BW26" s="226">
        <f>'Supressão covid (não aprovada)'!$O$6</f>
        <v>150</v>
      </c>
      <c r="BX26" s="227">
        <f t="shared" ref="BX26:BX27" si="70">SUM(BV26:BW26)</f>
        <v>300</v>
      </c>
      <c r="BY26" s="219"/>
      <c r="BZ26" s="219"/>
      <c r="CA26" s="228"/>
      <c r="CB26" s="224" t="s">
        <v>5</v>
      </c>
      <c r="CC26" s="226">
        <f>'Supressão covid (não aprovada)'!$O$6</f>
        <v>150</v>
      </c>
      <c r="CD26" s="226">
        <f>'Supressão covid (não aprovada)'!$O$6</f>
        <v>150</v>
      </c>
      <c r="CE26" s="226">
        <f>'Supressão covid (não aprovada)'!$O$6</f>
        <v>150</v>
      </c>
      <c r="CF26" s="227">
        <f t="shared" ref="CF26:CF27" si="71">SUM(CC26:CE26)</f>
        <v>450</v>
      </c>
      <c r="CG26" s="219"/>
      <c r="CH26" s="220"/>
      <c r="CI26" s="204"/>
      <c r="CJ26" s="224" t="s">
        <v>5</v>
      </c>
      <c r="CK26" s="226">
        <f>'Supressão covid (não aprovada)'!$O$6</f>
        <v>150</v>
      </c>
      <c r="CL26" s="225">
        <f>'Supressão covid (não aprovada)'!$O$20</f>
        <v>1260</v>
      </c>
      <c r="CM26" s="227">
        <f t="shared" ref="CM26:CM27" si="72">SUM(CK26:CL26)</f>
        <v>1410</v>
      </c>
      <c r="CN26" s="219"/>
      <c r="CO26" s="220"/>
      <c r="CP26" s="228"/>
      <c r="CQ26" s="229" t="s">
        <v>5</v>
      </c>
      <c r="CR26" s="225">
        <f>'Supressão covid (não aprovada)'!$O$17</f>
        <v>45</v>
      </c>
      <c r="CS26" s="225">
        <f>'Supressão covid (não aprovada)'!$O$17</f>
        <v>45</v>
      </c>
      <c r="CT26" s="225">
        <f>'Supressão covid (não aprovada)'!$O$17</f>
        <v>45</v>
      </c>
      <c r="CU26" s="225">
        <f>'Supressão covid (não aprovada)'!$O$17</f>
        <v>45</v>
      </c>
      <c r="CV26" s="225">
        <f>'Supressão covid (não aprovada)'!$O$17</f>
        <v>45</v>
      </c>
      <c r="CW26" s="225">
        <f>'Supressão covid (não aprovada)'!$O$17</f>
        <v>45</v>
      </c>
      <c r="CX26" s="225">
        <f>'Supressão covid (não aprovada)'!$O$17</f>
        <v>45</v>
      </c>
      <c r="CY26" s="225">
        <f>'Supressão covid (não aprovada)'!$O$17</f>
        <v>45</v>
      </c>
      <c r="CZ26" s="225">
        <f>'Supressão covid (não aprovada)'!$O$17</f>
        <v>45</v>
      </c>
      <c r="DA26" s="225">
        <f>'Supressão covid (não aprovada)'!$O$17</f>
        <v>45</v>
      </c>
      <c r="DB26" s="225">
        <f>'Supressão covid (não aprovada)'!$O$17</f>
        <v>45</v>
      </c>
      <c r="DC26" s="225">
        <f>'Supressão covid (não aprovada)'!$O$17</f>
        <v>45</v>
      </c>
      <c r="DD26" s="225">
        <f>'Supressão covid (não aprovada)'!$O$17</f>
        <v>45</v>
      </c>
      <c r="DE26" s="225">
        <f>'Supressão covid (não aprovada)'!$O$17</f>
        <v>45</v>
      </c>
      <c r="DF26" s="225">
        <f>'Supressão covid (não aprovada)'!$O$17</f>
        <v>45</v>
      </c>
      <c r="DG26" s="226">
        <f>'Supressão covid (não aprovada)'!$O$6</f>
        <v>150</v>
      </c>
      <c r="DH26" s="226">
        <f>'Supressão covid (não aprovada)'!$O$6</f>
        <v>150</v>
      </c>
      <c r="DI26" s="226">
        <f>'Supressão covid (não aprovada)'!$O$6</f>
        <v>150</v>
      </c>
      <c r="DJ26" s="226">
        <f>'Supressão covid (não aprovada)'!$O$6</f>
        <v>150</v>
      </c>
      <c r="DK26" s="226">
        <f>'Supressão covid (não aprovada)'!$O$6</f>
        <v>150</v>
      </c>
      <c r="DL26" s="226">
        <f>'Supressão covid (não aprovada)'!$O$6</f>
        <v>150</v>
      </c>
      <c r="DM26" s="226">
        <f>'Supressão covid (não aprovada)'!$O$6</f>
        <v>150</v>
      </c>
      <c r="DN26" s="226">
        <f>'Supressão covid (não aprovada)'!$O$6</f>
        <v>150</v>
      </c>
      <c r="DO26" s="226">
        <f>'Supressão covid (não aprovada)'!$O$6</f>
        <v>150</v>
      </c>
      <c r="DP26" s="226">
        <f>'Supressão covid (não aprovada)'!$O$22</f>
        <v>2000</v>
      </c>
      <c r="DQ26" s="226">
        <f>'Supressão covid (não aprovada)'!$O$22</f>
        <v>2000</v>
      </c>
      <c r="DR26" s="230">
        <f t="shared" ref="DR26:DR27" si="73">SUM(CR26:DQ26)</f>
        <v>6025</v>
      </c>
      <c r="DS26" s="222"/>
      <c r="DT26" s="206"/>
      <c r="DU26" s="228"/>
      <c r="DV26" s="229" t="s">
        <v>5</v>
      </c>
      <c r="DW26" s="226">
        <f>'Supressão covid (não aprovada)'!$O$5</f>
        <v>165</v>
      </c>
      <c r="DX26" s="226">
        <f>'Supressão covid (não aprovada)'!$O$6</f>
        <v>150</v>
      </c>
      <c r="DY26" s="226">
        <f>'Supressão covid (não aprovada)'!$O$6</f>
        <v>150</v>
      </c>
      <c r="DZ26" s="226">
        <f>'Supressão covid (não aprovada)'!$O$6</f>
        <v>150</v>
      </c>
      <c r="EA26" s="226">
        <f>'Supressão covid (não aprovada)'!$O$6</f>
        <v>150</v>
      </c>
      <c r="EB26" s="226">
        <f>'Supressão covid (não aprovada)'!$O$6</f>
        <v>150</v>
      </c>
      <c r="EC26" s="230">
        <f t="shared" ref="EC26:EC27" si="74">SUM(DW26:EB26)</f>
        <v>915</v>
      </c>
      <c r="ED26" s="222"/>
      <c r="EE26" s="206"/>
      <c r="EF26" s="228"/>
      <c r="EG26" s="229" t="s">
        <v>5</v>
      </c>
      <c r="EH26" s="226">
        <f>'Supressão covid (não aprovada)'!$O$5</f>
        <v>165</v>
      </c>
      <c r="EI26" s="226">
        <f>'Supressão covid (não aprovada)'!$O$6</f>
        <v>150</v>
      </c>
      <c r="EJ26" s="226">
        <f>'Supressão covid (não aprovada)'!$O$6</f>
        <v>150</v>
      </c>
      <c r="EK26" s="226">
        <f>'Supressão covid (não aprovada)'!$O$6</f>
        <v>150</v>
      </c>
      <c r="EL26" s="226">
        <f>'Supressão covid (não aprovada)'!$O$6</f>
        <v>150</v>
      </c>
      <c r="EM26" s="226">
        <f>'Supressão covid (não aprovada)'!$O$6</f>
        <v>150</v>
      </c>
      <c r="EN26" s="226">
        <f>'Supressão covid (não aprovada)'!$O$6</f>
        <v>150</v>
      </c>
      <c r="EO26" s="226">
        <f>'Supressão covid (não aprovada)'!$O$8</f>
        <v>287.5</v>
      </c>
      <c r="EP26" s="231">
        <f t="shared" ref="EP26:EP27" si="75">SUM(EH26:EO26)</f>
        <v>1352.5</v>
      </c>
      <c r="EQ26" s="222"/>
      <c r="ER26" s="206"/>
      <c r="ES26" s="223"/>
      <c r="ET26" s="229" t="s">
        <v>5</v>
      </c>
      <c r="EU26" s="226">
        <f>'Supressão covid (não aprovada)'!$O$5</f>
        <v>165</v>
      </c>
      <c r="EV26" s="226">
        <f>'Supressão covid (não aprovada)'!$O$5</f>
        <v>165</v>
      </c>
      <c r="EW26" s="226">
        <f>'Supressão covid (não aprovada)'!$O$5</f>
        <v>165</v>
      </c>
      <c r="EX26" s="225">
        <f>'Supressão covid (não aprovada)'!$O$20</f>
        <v>1260</v>
      </c>
      <c r="EY26" s="226">
        <f>'Supressão covid (não aprovada)'!$O$6</f>
        <v>150</v>
      </c>
      <c r="EZ26" s="226">
        <f>'Supressão covid (não aprovada)'!$O$6</f>
        <v>150</v>
      </c>
      <c r="FA26" s="226">
        <f>'Supressão covid (não aprovada)'!$O$6</f>
        <v>150</v>
      </c>
      <c r="FB26" s="226">
        <f>'Supressão covid (não aprovada)'!$O$6</f>
        <v>150</v>
      </c>
      <c r="FC26" s="226">
        <f>'Supressão covid (não aprovada)'!$O$6</f>
        <v>150</v>
      </c>
      <c r="FD26" s="226">
        <f>'Supressão covid (não aprovada)'!$O$6</f>
        <v>150</v>
      </c>
      <c r="FE26" s="226">
        <f>'Supressão covid (não aprovada)'!$O$6</f>
        <v>150</v>
      </c>
      <c r="FF26" s="226">
        <f>'Supressão covid (não aprovada)'!$O$6</f>
        <v>150</v>
      </c>
      <c r="FG26" s="226">
        <f>'Supressão covid (não aprovada)'!$O$6</f>
        <v>150</v>
      </c>
      <c r="FH26" s="226">
        <f>'Supressão covid (não aprovada)'!$O$6</f>
        <v>150</v>
      </c>
      <c r="FI26" s="226">
        <f>'Supressão covid (não aprovada)'!$O$6</f>
        <v>150</v>
      </c>
      <c r="FJ26" s="226">
        <f>'Supressão covid (não aprovada)'!$O$6</f>
        <v>150</v>
      </c>
      <c r="FK26" s="226">
        <f>'Supressão covid (não aprovada)'!$O$6</f>
        <v>150</v>
      </c>
      <c r="FL26" s="226">
        <f>'Supressão covid (não aprovada)'!$O$6</f>
        <v>150</v>
      </c>
      <c r="FM26" s="226">
        <f>'Supressão covid (não aprovada)'!$O$6</f>
        <v>150</v>
      </c>
      <c r="FN26" s="226">
        <f>'Supressão covid (não aprovada)'!$O$6</f>
        <v>150</v>
      </c>
      <c r="FO26" s="226">
        <f>'Supressão covid (não aprovada)'!$O$6</f>
        <v>150</v>
      </c>
      <c r="FP26" s="230">
        <f t="shared" ref="FP26:FP27" si="76">SUM(EU26:FO26)</f>
        <v>4305</v>
      </c>
      <c r="FQ26" s="222"/>
      <c r="FR26" s="206"/>
      <c r="FS26" s="223"/>
      <c r="FT26" s="229" t="s">
        <v>5</v>
      </c>
      <c r="FU26" s="226">
        <f>'Supressão covid (não aprovada)'!$O$6</f>
        <v>150</v>
      </c>
      <c r="FV26" s="226">
        <f>'Supressão covid (não aprovada)'!$O$6</f>
        <v>150</v>
      </c>
      <c r="FW26" s="226">
        <f>'Supressão covid (não aprovada)'!$O$6</f>
        <v>150</v>
      </c>
      <c r="FX26" s="226">
        <f>'Supressão covid (não aprovada)'!$O$6</f>
        <v>150</v>
      </c>
      <c r="FY26" s="226">
        <f>'Supressão covid (não aprovada)'!$O$6</f>
        <v>150</v>
      </c>
      <c r="FZ26" s="226">
        <f>'Supressão covid (não aprovada)'!$O$6</f>
        <v>150</v>
      </c>
      <c r="GA26" s="226">
        <f>'Supressão covid (não aprovada)'!$O$6</f>
        <v>150</v>
      </c>
      <c r="GB26" s="226">
        <f>'Supressão covid (não aprovada)'!$O$6</f>
        <v>150</v>
      </c>
      <c r="GC26" s="226">
        <f>'Supressão covid (não aprovada)'!$O$6</f>
        <v>150</v>
      </c>
      <c r="GD26" s="226">
        <f>'Supressão covid (não aprovada)'!$O$6</f>
        <v>150</v>
      </c>
      <c r="GE26" s="226">
        <f>'Supressão covid (não aprovada)'!$O$6</f>
        <v>150</v>
      </c>
      <c r="GF26" s="226">
        <f>'Supressão covid (não aprovada)'!$O$6</f>
        <v>150</v>
      </c>
      <c r="GG26" s="226">
        <f>'Supressão covid (não aprovada)'!$O$6</f>
        <v>150</v>
      </c>
      <c r="GH26" s="226">
        <f>'Supressão covid (não aprovada)'!$O$6</f>
        <v>150</v>
      </c>
      <c r="GI26" s="226">
        <f>'Supressão covid (não aprovada)'!$O$6</f>
        <v>150</v>
      </c>
      <c r="GJ26" s="225">
        <f>'Supressão covid (não aprovada)'!$O$17</f>
        <v>45</v>
      </c>
      <c r="GK26" s="225">
        <f>'Supressão covid (não aprovada)'!$O$17</f>
        <v>45</v>
      </c>
      <c r="GL26" s="225">
        <f>'Supressão covid (não aprovada)'!$O$17</f>
        <v>45</v>
      </c>
      <c r="GM26" s="225">
        <f>'Supressão covid (não aprovada)'!$O$17</f>
        <v>45</v>
      </c>
      <c r="GN26" s="225">
        <f>'Supressão covid (não aprovada)'!$O$20</f>
        <v>1260</v>
      </c>
      <c r="GO26" s="225">
        <f>'Supressão covid (não aprovada)'!$O$20</f>
        <v>1260</v>
      </c>
      <c r="GP26" s="230">
        <f t="shared" ref="GP26:GP27" si="77">SUM(FU26:GO26)</f>
        <v>4950</v>
      </c>
      <c r="GQ26" s="222"/>
      <c r="GR26" s="206"/>
      <c r="GS26" s="223"/>
      <c r="GT26" s="229" t="s">
        <v>5</v>
      </c>
      <c r="GU26" s="225">
        <f>'Supressão covid (não aprovada)'!$O$17</f>
        <v>45</v>
      </c>
      <c r="GV26" s="225">
        <f>'Supressão covid (não aprovada)'!$O$17</f>
        <v>45</v>
      </c>
      <c r="GW26" s="225">
        <f>'Supressão covid (não aprovada)'!$O$17</f>
        <v>45</v>
      </c>
      <c r="GX26" s="226">
        <f>'Supressão covid (não aprovada)'!$O$5</f>
        <v>165</v>
      </c>
      <c r="GY26" s="226">
        <f>'Supressão covid (não aprovada)'!$O$6</f>
        <v>150</v>
      </c>
      <c r="GZ26" s="226">
        <f>'Supressão covid (não aprovada)'!$O$6</f>
        <v>150</v>
      </c>
      <c r="HA26" s="226">
        <f>'Supressão covid (não aprovada)'!$O$6</f>
        <v>150</v>
      </c>
      <c r="HB26" s="226">
        <f>'Supressão covid (não aprovada)'!$O$6</f>
        <v>150</v>
      </c>
      <c r="HC26" s="226">
        <f>'Supressão covid (não aprovada)'!$O$6</f>
        <v>150</v>
      </c>
      <c r="HD26" s="226">
        <f>'Supressão covid (não aprovada)'!$O$6</f>
        <v>150</v>
      </c>
      <c r="HE26" s="230">
        <f t="shared" ref="HE26:HE27" si="78">SUM(GU26:HD26)</f>
        <v>1200</v>
      </c>
      <c r="HF26" s="222"/>
      <c r="HG26" s="206"/>
      <c r="HH26" s="223"/>
      <c r="HI26" s="230">
        <f t="shared" ref="HI26:HI27" si="79">GP26+FP26+EP26+EC26+DR26+CM26+CF26+BX26+BQ26+BI26+AX26+AQ26+AH26+W26+P26+I26+HE26</f>
        <v>31962.5</v>
      </c>
      <c r="HK26" s="66"/>
    </row>
    <row r="27" spans="1:219" ht="18.75">
      <c r="A27" s="57"/>
      <c r="B27" s="224" t="s">
        <v>362</v>
      </c>
      <c r="C27" s="232">
        <f t="shared" ref="C27:H27" si="80">12*C26</f>
        <v>540</v>
      </c>
      <c r="D27" s="232">
        <f t="shared" si="80"/>
        <v>540</v>
      </c>
      <c r="E27" s="232">
        <f t="shared" si="80"/>
        <v>1980</v>
      </c>
      <c r="F27" s="232">
        <f t="shared" si="80"/>
        <v>1800</v>
      </c>
      <c r="G27" s="232">
        <f t="shared" si="80"/>
        <v>1800</v>
      </c>
      <c r="H27" s="232">
        <f t="shared" si="80"/>
        <v>1800</v>
      </c>
      <c r="I27" s="227">
        <f t="shared" si="62"/>
        <v>8460</v>
      </c>
      <c r="J27" s="217"/>
      <c r="K27" s="217"/>
      <c r="L27" s="218"/>
      <c r="M27" s="224" t="s">
        <v>362</v>
      </c>
      <c r="N27" s="225">
        <f t="shared" ref="N27:O27" si="81">12*N26</f>
        <v>1800</v>
      </c>
      <c r="O27" s="225">
        <f t="shared" si="81"/>
        <v>1800</v>
      </c>
      <c r="P27" s="227">
        <f t="shared" si="63"/>
        <v>3600</v>
      </c>
      <c r="Q27" s="219"/>
      <c r="R27" s="220"/>
      <c r="S27" s="228"/>
      <c r="T27" s="224" t="s">
        <v>362</v>
      </c>
      <c r="U27" s="225">
        <f t="shared" ref="U27:V27" si="82">12*U26</f>
        <v>1800</v>
      </c>
      <c r="V27" s="225">
        <f t="shared" si="82"/>
        <v>15120</v>
      </c>
      <c r="W27" s="227">
        <f t="shared" si="64"/>
        <v>16920</v>
      </c>
      <c r="X27" s="219"/>
      <c r="Y27" s="220"/>
      <c r="Z27" s="228"/>
      <c r="AA27" s="224" t="s">
        <v>362</v>
      </c>
      <c r="AB27" s="225">
        <f t="shared" ref="AB27:AG27" si="83">12*AB26</f>
        <v>540</v>
      </c>
      <c r="AC27" s="225">
        <f t="shared" si="83"/>
        <v>1980</v>
      </c>
      <c r="AD27" s="225">
        <f t="shared" si="83"/>
        <v>1800</v>
      </c>
      <c r="AE27" s="225">
        <f t="shared" si="83"/>
        <v>1800</v>
      </c>
      <c r="AF27" s="225">
        <f t="shared" si="83"/>
        <v>1800</v>
      </c>
      <c r="AG27" s="225">
        <f t="shared" si="83"/>
        <v>15120</v>
      </c>
      <c r="AH27" s="227">
        <f t="shared" si="65"/>
        <v>23040</v>
      </c>
      <c r="AI27" s="219"/>
      <c r="AJ27" s="220"/>
      <c r="AK27" s="218"/>
      <c r="AL27" s="224" t="s">
        <v>362</v>
      </c>
      <c r="AM27" s="225">
        <f t="shared" ref="AM27:AP27" si="84">12*AM26</f>
        <v>1980</v>
      </c>
      <c r="AN27" s="225">
        <f t="shared" si="84"/>
        <v>1800</v>
      </c>
      <c r="AO27" s="225">
        <f t="shared" si="84"/>
        <v>1800</v>
      </c>
      <c r="AP27" s="225">
        <f t="shared" si="84"/>
        <v>1800</v>
      </c>
      <c r="AQ27" s="227">
        <f t="shared" si="66"/>
        <v>7380</v>
      </c>
      <c r="AR27" s="219"/>
      <c r="AS27" s="220"/>
      <c r="AT27" s="228"/>
      <c r="AU27" s="224" t="s">
        <v>362</v>
      </c>
      <c r="AV27" s="225">
        <f t="shared" ref="AV27:AW27" si="85">12*AV26</f>
        <v>15120</v>
      </c>
      <c r="AW27" s="225">
        <f t="shared" si="85"/>
        <v>15120</v>
      </c>
      <c r="AX27" s="227">
        <f t="shared" si="67"/>
        <v>30240</v>
      </c>
      <c r="AY27" s="219"/>
      <c r="AZ27" s="220"/>
      <c r="BA27" s="228"/>
      <c r="BB27" s="229" t="s">
        <v>362</v>
      </c>
      <c r="BC27" s="226">
        <f t="shared" ref="BC27:BH27" si="86">12*BC26</f>
        <v>1800</v>
      </c>
      <c r="BD27" s="226">
        <f t="shared" si="86"/>
        <v>1800</v>
      </c>
      <c r="BE27" s="226">
        <f t="shared" si="86"/>
        <v>1800</v>
      </c>
      <c r="BF27" s="226">
        <f t="shared" si="86"/>
        <v>1800</v>
      </c>
      <c r="BG27" s="226">
        <f t="shared" si="86"/>
        <v>15120</v>
      </c>
      <c r="BH27" s="226">
        <f t="shared" si="86"/>
        <v>15120</v>
      </c>
      <c r="BI27" s="230">
        <f t="shared" si="68"/>
        <v>37440</v>
      </c>
      <c r="BJ27" s="222"/>
      <c r="BK27" s="206"/>
      <c r="BL27" s="228"/>
      <c r="BM27" s="224" t="s">
        <v>362</v>
      </c>
      <c r="BN27" s="225">
        <f t="shared" ref="BN27:BP27" si="87">12*BN26</f>
        <v>1980</v>
      </c>
      <c r="BO27" s="225">
        <f t="shared" si="87"/>
        <v>1800</v>
      </c>
      <c r="BP27" s="225">
        <f t="shared" si="87"/>
        <v>1800</v>
      </c>
      <c r="BQ27" s="227">
        <f t="shared" si="69"/>
        <v>5580</v>
      </c>
      <c r="BR27" s="219"/>
      <c r="BS27" s="220"/>
      <c r="BT27" s="228"/>
      <c r="BU27" s="224" t="s">
        <v>362</v>
      </c>
      <c r="BV27" s="225">
        <f t="shared" ref="BV27:BW27" si="88">12*BV26</f>
        <v>1800</v>
      </c>
      <c r="BW27" s="225">
        <f t="shared" si="88"/>
        <v>1800</v>
      </c>
      <c r="BX27" s="227">
        <f t="shared" si="70"/>
        <v>3600</v>
      </c>
      <c r="BY27" s="219"/>
      <c r="BZ27" s="219"/>
      <c r="CA27" s="228"/>
      <c r="CB27" s="224" t="s">
        <v>362</v>
      </c>
      <c r="CC27" s="225">
        <f t="shared" ref="CC27:CE27" si="89">12*CC26</f>
        <v>1800</v>
      </c>
      <c r="CD27" s="225">
        <f t="shared" si="89"/>
        <v>1800</v>
      </c>
      <c r="CE27" s="225">
        <f t="shared" si="89"/>
        <v>1800</v>
      </c>
      <c r="CF27" s="227">
        <f t="shared" si="71"/>
        <v>5400</v>
      </c>
      <c r="CG27" s="219"/>
      <c r="CH27" s="220"/>
      <c r="CI27" s="228"/>
      <c r="CJ27" s="224" t="s">
        <v>362</v>
      </c>
      <c r="CK27" s="225">
        <f t="shared" ref="CK27:CL27" si="90">12*CK26</f>
        <v>1800</v>
      </c>
      <c r="CL27" s="225">
        <f t="shared" si="90"/>
        <v>15120</v>
      </c>
      <c r="CM27" s="227">
        <f t="shared" si="72"/>
        <v>16920</v>
      </c>
      <c r="CN27" s="219"/>
      <c r="CO27" s="220"/>
      <c r="CP27" s="228"/>
      <c r="CQ27" s="229" t="s">
        <v>362</v>
      </c>
      <c r="CR27" s="226">
        <f t="shared" ref="CR27:DQ27" si="91">12*CR26</f>
        <v>540</v>
      </c>
      <c r="CS27" s="226">
        <f t="shared" si="91"/>
        <v>540</v>
      </c>
      <c r="CT27" s="226">
        <f t="shared" si="91"/>
        <v>540</v>
      </c>
      <c r="CU27" s="226">
        <f t="shared" si="91"/>
        <v>540</v>
      </c>
      <c r="CV27" s="226">
        <f t="shared" si="91"/>
        <v>540</v>
      </c>
      <c r="CW27" s="226">
        <f t="shared" si="91"/>
        <v>540</v>
      </c>
      <c r="CX27" s="226">
        <f t="shared" si="91"/>
        <v>540</v>
      </c>
      <c r="CY27" s="226">
        <f t="shared" si="91"/>
        <v>540</v>
      </c>
      <c r="CZ27" s="226">
        <f t="shared" si="91"/>
        <v>540</v>
      </c>
      <c r="DA27" s="226">
        <f t="shared" si="91"/>
        <v>540</v>
      </c>
      <c r="DB27" s="226">
        <f t="shared" si="91"/>
        <v>540</v>
      </c>
      <c r="DC27" s="226">
        <f t="shared" si="91"/>
        <v>540</v>
      </c>
      <c r="DD27" s="226">
        <f t="shared" si="91"/>
        <v>540</v>
      </c>
      <c r="DE27" s="226">
        <f t="shared" si="91"/>
        <v>540</v>
      </c>
      <c r="DF27" s="226">
        <f t="shared" si="91"/>
        <v>540</v>
      </c>
      <c r="DG27" s="226">
        <f t="shared" si="91"/>
        <v>1800</v>
      </c>
      <c r="DH27" s="226">
        <f t="shared" si="91"/>
        <v>1800</v>
      </c>
      <c r="DI27" s="226">
        <f t="shared" si="91"/>
        <v>1800</v>
      </c>
      <c r="DJ27" s="226">
        <f t="shared" si="91"/>
        <v>1800</v>
      </c>
      <c r="DK27" s="226">
        <f t="shared" si="91"/>
        <v>1800</v>
      </c>
      <c r="DL27" s="226">
        <f t="shared" si="91"/>
        <v>1800</v>
      </c>
      <c r="DM27" s="226">
        <f t="shared" si="91"/>
        <v>1800</v>
      </c>
      <c r="DN27" s="226">
        <f t="shared" si="91"/>
        <v>1800</v>
      </c>
      <c r="DO27" s="226">
        <f t="shared" si="91"/>
        <v>1800</v>
      </c>
      <c r="DP27" s="226">
        <f t="shared" si="91"/>
        <v>24000</v>
      </c>
      <c r="DQ27" s="226">
        <f t="shared" si="91"/>
        <v>24000</v>
      </c>
      <c r="DR27" s="230">
        <f t="shared" si="73"/>
        <v>72300</v>
      </c>
      <c r="DS27" s="222"/>
      <c r="DT27" s="206"/>
      <c r="DU27" s="228"/>
      <c r="DV27" s="229" t="s">
        <v>362</v>
      </c>
      <c r="DW27" s="226">
        <f t="shared" ref="DW27:EB27" si="92">12*DW26</f>
        <v>1980</v>
      </c>
      <c r="DX27" s="226">
        <f t="shared" si="92"/>
        <v>1800</v>
      </c>
      <c r="DY27" s="226">
        <f t="shared" si="92"/>
        <v>1800</v>
      </c>
      <c r="DZ27" s="226">
        <f t="shared" si="92"/>
        <v>1800</v>
      </c>
      <c r="EA27" s="226">
        <f t="shared" si="92"/>
        <v>1800</v>
      </c>
      <c r="EB27" s="226">
        <f t="shared" si="92"/>
        <v>1800</v>
      </c>
      <c r="EC27" s="230">
        <f t="shared" si="74"/>
        <v>10980</v>
      </c>
      <c r="ED27" s="222"/>
      <c r="EE27" s="206"/>
      <c r="EF27" s="228"/>
      <c r="EG27" s="229" t="s">
        <v>362</v>
      </c>
      <c r="EH27" s="226">
        <f t="shared" ref="EH27:EO27" si="93">12*EH26</f>
        <v>1980</v>
      </c>
      <c r="EI27" s="226">
        <f t="shared" si="93"/>
        <v>1800</v>
      </c>
      <c r="EJ27" s="226">
        <f t="shared" si="93"/>
        <v>1800</v>
      </c>
      <c r="EK27" s="226">
        <f t="shared" si="93"/>
        <v>1800</v>
      </c>
      <c r="EL27" s="226">
        <f t="shared" si="93"/>
        <v>1800</v>
      </c>
      <c r="EM27" s="226">
        <f t="shared" si="93"/>
        <v>1800</v>
      </c>
      <c r="EN27" s="226">
        <f t="shared" si="93"/>
        <v>1800</v>
      </c>
      <c r="EO27" s="226">
        <f t="shared" si="93"/>
        <v>3450</v>
      </c>
      <c r="EP27" s="231">
        <f t="shared" si="75"/>
        <v>16230</v>
      </c>
      <c r="EQ27" s="222"/>
      <c r="ER27" s="206"/>
      <c r="ES27" s="223"/>
      <c r="ET27" s="229" t="s">
        <v>362</v>
      </c>
      <c r="EU27" s="226">
        <f t="shared" ref="EU27:FO27" si="94">12*EU26</f>
        <v>1980</v>
      </c>
      <c r="EV27" s="226">
        <f t="shared" si="94"/>
        <v>1980</v>
      </c>
      <c r="EW27" s="226">
        <f t="shared" si="94"/>
        <v>1980</v>
      </c>
      <c r="EX27" s="226">
        <f t="shared" si="94"/>
        <v>15120</v>
      </c>
      <c r="EY27" s="226">
        <f t="shared" si="94"/>
        <v>1800</v>
      </c>
      <c r="EZ27" s="226">
        <f t="shared" si="94"/>
        <v>1800</v>
      </c>
      <c r="FA27" s="226">
        <f t="shared" si="94"/>
        <v>1800</v>
      </c>
      <c r="FB27" s="226">
        <f t="shared" si="94"/>
        <v>1800</v>
      </c>
      <c r="FC27" s="226">
        <f t="shared" si="94"/>
        <v>1800</v>
      </c>
      <c r="FD27" s="226">
        <f t="shared" si="94"/>
        <v>1800</v>
      </c>
      <c r="FE27" s="226">
        <f t="shared" si="94"/>
        <v>1800</v>
      </c>
      <c r="FF27" s="226">
        <f t="shared" si="94"/>
        <v>1800</v>
      </c>
      <c r="FG27" s="226">
        <f t="shared" si="94"/>
        <v>1800</v>
      </c>
      <c r="FH27" s="226">
        <f t="shared" si="94"/>
        <v>1800</v>
      </c>
      <c r="FI27" s="226">
        <f t="shared" si="94"/>
        <v>1800</v>
      </c>
      <c r="FJ27" s="226">
        <f t="shared" si="94"/>
        <v>1800</v>
      </c>
      <c r="FK27" s="226">
        <f t="shared" si="94"/>
        <v>1800</v>
      </c>
      <c r="FL27" s="226">
        <f t="shared" si="94"/>
        <v>1800</v>
      </c>
      <c r="FM27" s="226">
        <f t="shared" si="94"/>
        <v>1800</v>
      </c>
      <c r="FN27" s="226">
        <f t="shared" si="94"/>
        <v>1800</v>
      </c>
      <c r="FO27" s="226">
        <f t="shared" si="94"/>
        <v>1800</v>
      </c>
      <c r="FP27" s="230">
        <f t="shared" si="76"/>
        <v>51660</v>
      </c>
      <c r="FQ27" s="222"/>
      <c r="FR27" s="206"/>
      <c r="FS27" s="223"/>
      <c r="FT27" s="229" t="s">
        <v>362</v>
      </c>
      <c r="FU27" s="226">
        <f t="shared" ref="FU27:GO27" si="95">12*FU26</f>
        <v>1800</v>
      </c>
      <c r="FV27" s="226">
        <f t="shared" si="95"/>
        <v>1800</v>
      </c>
      <c r="FW27" s="226">
        <f t="shared" si="95"/>
        <v>1800</v>
      </c>
      <c r="FX27" s="226">
        <f t="shared" si="95"/>
        <v>1800</v>
      </c>
      <c r="FY27" s="226">
        <f t="shared" si="95"/>
        <v>1800</v>
      </c>
      <c r="FZ27" s="226">
        <f t="shared" si="95"/>
        <v>1800</v>
      </c>
      <c r="GA27" s="226">
        <f t="shared" si="95"/>
        <v>1800</v>
      </c>
      <c r="GB27" s="226">
        <f t="shared" si="95"/>
        <v>1800</v>
      </c>
      <c r="GC27" s="226">
        <f t="shared" si="95"/>
        <v>1800</v>
      </c>
      <c r="GD27" s="226">
        <f t="shared" si="95"/>
        <v>1800</v>
      </c>
      <c r="GE27" s="226">
        <f t="shared" si="95"/>
        <v>1800</v>
      </c>
      <c r="GF27" s="226">
        <f t="shared" si="95"/>
        <v>1800</v>
      </c>
      <c r="GG27" s="226">
        <f t="shared" si="95"/>
        <v>1800</v>
      </c>
      <c r="GH27" s="226">
        <f t="shared" si="95"/>
        <v>1800</v>
      </c>
      <c r="GI27" s="226">
        <f t="shared" si="95"/>
        <v>1800</v>
      </c>
      <c r="GJ27" s="226">
        <f t="shared" si="95"/>
        <v>540</v>
      </c>
      <c r="GK27" s="226">
        <f t="shared" si="95"/>
        <v>540</v>
      </c>
      <c r="GL27" s="226">
        <f t="shared" si="95"/>
        <v>540</v>
      </c>
      <c r="GM27" s="226">
        <f t="shared" si="95"/>
        <v>540</v>
      </c>
      <c r="GN27" s="226">
        <f t="shared" si="95"/>
        <v>15120</v>
      </c>
      <c r="GO27" s="226">
        <f t="shared" si="95"/>
        <v>15120</v>
      </c>
      <c r="GP27" s="230">
        <f t="shared" si="77"/>
        <v>59400</v>
      </c>
      <c r="GQ27" s="222"/>
      <c r="GR27" s="206"/>
      <c r="GS27" s="223"/>
      <c r="GT27" s="229" t="s">
        <v>362</v>
      </c>
      <c r="GU27" s="226">
        <f t="shared" ref="GU27:HD27" si="96">12*GU26</f>
        <v>540</v>
      </c>
      <c r="GV27" s="226">
        <f t="shared" si="96"/>
        <v>540</v>
      </c>
      <c r="GW27" s="226">
        <f t="shared" si="96"/>
        <v>540</v>
      </c>
      <c r="GX27" s="226">
        <f t="shared" si="96"/>
        <v>1980</v>
      </c>
      <c r="GY27" s="226">
        <f t="shared" si="96"/>
        <v>1800</v>
      </c>
      <c r="GZ27" s="226">
        <f t="shared" si="96"/>
        <v>1800</v>
      </c>
      <c r="HA27" s="226">
        <f t="shared" si="96"/>
        <v>1800</v>
      </c>
      <c r="HB27" s="226">
        <f t="shared" si="96"/>
        <v>1800</v>
      </c>
      <c r="HC27" s="226">
        <f t="shared" si="96"/>
        <v>1800</v>
      </c>
      <c r="HD27" s="226">
        <f t="shared" si="96"/>
        <v>1800</v>
      </c>
      <c r="HE27" s="230">
        <f t="shared" si="78"/>
        <v>14400</v>
      </c>
      <c r="HF27" s="222"/>
      <c r="HG27" s="206"/>
      <c r="HH27" s="223"/>
      <c r="HI27" s="230">
        <f t="shared" si="79"/>
        <v>383550</v>
      </c>
      <c r="HJ27" s="222"/>
      <c r="HK27" s="206"/>
    </row>
    <row r="28" spans="1:219" ht="18.75">
      <c r="A28" s="57"/>
      <c r="B28" s="233"/>
      <c r="C28" s="233"/>
      <c r="D28" s="233"/>
      <c r="E28" s="233"/>
      <c r="F28" s="233"/>
      <c r="G28" s="233"/>
      <c r="H28" s="233"/>
      <c r="I28" s="234"/>
      <c r="J28" s="217"/>
      <c r="K28" s="217"/>
      <c r="L28" s="218"/>
      <c r="M28" s="57"/>
      <c r="N28" s="57"/>
      <c r="O28" s="57"/>
      <c r="P28" s="234"/>
      <c r="Q28" s="219"/>
      <c r="R28" s="220"/>
      <c r="S28" s="228"/>
      <c r="T28" s="57"/>
      <c r="U28" s="57"/>
      <c r="V28" s="57"/>
      <c r="W28" s="234"/>
      <c r="X28" s="219"/>
      <c r="Y28" s="220"/>
      <c r="Z28" s="228"/>
      <c r="AA28" s="233"/>
      <c r="AB28" s="233"/>
      <c r="AC28" s="233"/>
      <c r="AD28" s="233"/>
      <c r="AE28" s="233"/>
      <c r="AF28" s="233"/>
      <c r="AG28" s="233"/>
      <c r="AH28" s="234"/>
      <c r="AI28" s="219"/>
      <c r="AJ28" s="220"/>
      <c r="AK28" s="218"/>
      <c r="AL28" s="57"/>
      <c r="AM28" s="57"/>
      <c r="AN28" s="57"/>
      <c r="AO28" s="57"/>
      <c r="AP28" s="57"/>
      <c r="AQ28" s="234"/>
      <c r="AR28" s="219"/>
      <c r="AS28" s="220"/>
      <c r="AT28" s="228"/>
      <c r="AU28" s="57"/>
      <c r="AV28" s="57"/>
      <c r="AW28" s="57"/>
      <c r="AX28" s="234"/>
      <c r="AY28" s="219"/>
      <c r="AZ28" s="220"/>
      <c r="BA28" s="228"/>
      <c r="BB28" s="235"/>
      <c r="BC28" s="57"/>
      <c r="BD28" s="57"/>
      <c r="BE28" s="57"/>
      <c r="BF28" s="57"/>
      <c r="BG28" s="57"/>
      <c r="BH28" s="57"/>
      <c r="BI28" s="222"/>
      <c r="BJ28" s="222"/>
      <c r="BK28" s="206"/>
      <c r="BL28" s="228"/>
      <c r="BM28" s="57"/>
      <c r="BN28" s="57"/>
      <c r="BO28" s="57"/>
      <c r="BP28" s="57"/>
      <c r="BQ28" s="234"/>
      <c r="BR28" s="219"/>
      <c r="BS28" s="220"/>
      <c r="BT28" s="228"/>
      <c r="BU28" s="57"/>
      <c r="BV28" s="57"/>
      <c r="BW28" s="57"/>
      <c r="BX28" s="234"/>
      <c r="BY28" s="219"/>
      <c r="BZ28" s="219"/>
      <c r="CA28" s="228"/>
      <c r="CB28" s="57"/>
      <c r="CC28" s="57"/>
      <c r="CD28" s="57"/>
      <c r="CE28" s="57"/>
      <c r="CF28" s="234"/>
      <c r="CG28" s="219"/>
      <c r="CH28" s="220"/>
      <c r="CI28" s="228"/>
      <c r="CJ28" s="57"/>
      <c r="CK28" s="57"/>
      <c r="CL28" s="57"/>
      <c r="CM28" s="234"/>
      <c r="CN28" s="219"/>
      <c r="CO28" s="220"/>
      <c r="CP28" s="228"/>
      <c r="CQ28" s="235"/>
      <c r="CR28" s="57"/>
      <c r="CS28" s="57"/>
      <c r="CT28" s="57"/>
      <c r="CU28" s="57"/>
      <c r="CV28" s="57"/>
      <c r="CW28" s="57"/>
      <c r="CX28" s="57"/>
      <c r="CY28" s="57"/>
      <c r="CZ28" s="235"/>
      <c r="DA28" s="57"/>
      <c r="DB28" s="57"/>
      <c r="DC28" s="57"/>
      <c r="DD28" s="57"/>
      <c r="DE28" s="57"/>
      <c r="DF28" s="57"/>
      <c r="DG28" s="57"/>
      <c r="DH28" s="57"/>
      <c r="DI28" s="235"/>
      <c r="DJ28" s="57"/>
      <c r="DK28" s="57"/>
      <c r="DL28" s="57"/>
      <c r="DM28" s="57"/>
      <c r="DN28" s="57"/>
      <c r="DO28" s="57"/>
      <c r="DP28" s="57"/>
      <c r="DQ28" s="57"/>
      <c r="DR28" s="222"/>
      <c r="DS28" s="222"/>
      <c r="DT28" s="206"/>
      <c r="DU28" s="228"/>
      <c r="DV28" s="235"/>
      <c r="DW28" s="57"/>
      <c r="DX28" s="57"/>
      <c r="DY28" s="57"/>
      <c r="DZ28" s="57"/>
      <c r="EA28" s="57"/>
      <c r="EB28" s="57"/>
      <c r="EC28" s="222"/>
      <c r="ED28" s="222"/>
      <c r="EE28" s="206"/>
      <c r="EF28" s="228"/>
      <c r="EG28" s="235"/>
      <c r="EH28" s="57"/>
      <c r="EI28" s="57"/>
      <c r="EJ28" s="57"/>
      <c r="EK28" s="57"/>
      <c r="EL28" s="57"/>
      <c r="EM28" s="57"/>
      <c r="EN28" s="57"/>
      <c r="EO28" s="57"/>
      <c r="EP28" s="222"/>
      <c r="EQ28" s="222"/>
      <c r="ER28" s="206"/>
      <c r="ES28" s="223"/>
      <c r="ET28" s="235"/>
      <c r="EU28" s="57"/>
      <c r="EV28" s="57"/>
      <c r="EW28" s="57"/>
      <c r="EX28" s="57"/>
      <c r="EY28" s="57"/>
      <c r="EZ28" s="57"/>
      <c r="FA28" s="57"/>
      <c r="FB28" s="57"/>
      <c r="FC28" s="235"/>
      <c r="FD28" s="57"/>
      <c r="FE28" s="57"/>
      <c r="FF28" s="57"/>
      <c r="FG28" s="57"/>
      <c r="FH28" s="57"/>
      <c r="FI28" s="57"/>
      <c r="FJ28" s="57"/>
      <c r="FK28" s="57"/>
      <c r="FL28" s="235"/>
      <c r="FM28" s="57"/>
      <c r="FN28" s="57"/>
      <c r="FO28" s="57"/>
      <c r="FP28" s="222"/>
      <c r="FQ28" s="222"/>
      <c r="FR28" s="206"/>
      <c r="FS28" s="223"/>
      <c r="FT28" s="235"/>
      <c r="FU28" s="57"/>
      <c r="FV28" s="57"/>
      <c r="FW28" s="57"/>
      <c r="FX28" s="57"/>
      <c r="FY28" s="57"/>
      <c r="FZ28" s="57"/>
      <c r="GA28" s="57"/>
      <c r="GB28" s="57"/>
      <c r="GC28" s="235"/>
      <c r="GD28" s="57"/>
      <c r="GE28" s="57"/>
      <c r="GF28" s="57"/>
      <c r="GG28" s="57"/>
      <c r="GH28" s="57"/>
      <c r="GI28" s="57"/>
      <c r="GJ28" s="57"/>
      <c r="GK28" s="57"/>
      <c r="GL28" s="235"/>
      <c r="GM28" s="57"/>
      <c r="GN28" s="57"/>
      <c r="GO28" s="57"/>
      <c r="GP28" s="222"/>
      <c r="GQ28" s="222"/>
      <c r="GR28" s="206"/>
      <c r="GS28" s="223"/>
      <c r="GT28" s="235"/>
      <c r="GU28" s="57"/>
      <c r="GV28" s="57"/>
      <c r="GW28" s="57"/>
      <c r="GX28" s="57"/>
      <c r="GY28" s="57"/>
      <c r="GZ28" s="57"/>
      <c r="HA28" s="57"/>
      <c r="HB28" s="57"/>
      <c r="HC28" s="235"/>
      <c r="HD28" s="57"/>
      <c r="HE28" s="222"/>
      <c r="HF28" s="222"/>
      <c r="HG28" s="206"/>
      <c r="HH28" s="223"/>
      <c r="HI28" s="222"/>
      <c r="HK28" s="66"/>
    </row>
    <row r="29" spans="1:219" ht="18.75">
      <c r="A29" s="57"/>
      <c r="B29" s="334" t="s">
        <v>79</v>
      </c>
      <c r="C29" s="328"/>
      <c r="D29" s="328"/>
      <c r="E29" s="328"/>
      <c r="F29" s="328"/>
      <c r="G29" s="328"/>
      <c r="H29" s="321"/>
      <c r="I29" s="236" t="s">
        <v>361</v>
      </c>
      <c r="J29" s="217"/>
      <c r="K29" s="217"/>
      <c r="L29" s="218"/>
      <c r="M29" s="332" t="s">
        <v>79</v>
      </c>
      <c r="N29" s="298"/>
      <c r="O29" s="302"/>
      <c r="P29" s="236" t="s">
        <v>361</v>
      </c>
      <c r="Q29" s="219"/>
      <c r="R29" s="220"/>
      <c r="S29" s="228"/>
      <c r="T29" s="332" t="s">
        <v>79</v>
      </c>
      <c r="U29" s="298"/>
      <c r="V29" s="302"/>
      <c r="W29" s="236" t="s">
        <v>361</v>
      </c>
      <c r="X29" s="219"/>
      <c r="Y29" s="220"/>
      <c r="Z29" s="228"/>
      <c r="AA29" s="332" t="s">
        <v>79</v>
      </c>
      <c r="AB29" s="298"/>
      <c r="AC29" s="298"/>
      <c r="AD29" s="298"/>
      <c r="AE29" s="298"/>
      <c r="AF29" s="298"/>
      <c r="AG29" s="302"/>
      <c r="AH29" s="236" t="s">
        <v>361</v>
      </c>
      <c r="AI29" s="219"/>
      <c r="AJ29" s="220"/>
      <c r="AK29" s="218"/>
      <c r="AL29" s="332" t="s">
        <v>79</v>
      </c>
      <c r="AM29" s="298"/>
      <c r="AN29" s="298"/>
      <c r="AO29" s="298"/>
      <c r="AP29" s="302"/>
      <c r="AQ29" s="236" t="s">
        <v>361</v>
      </c>
      <c r="AR29" s="219"/>
      <c r="AS29" s="220"/>
      <c r="AT29" s="228"/>
      <c r="AU29" s="332" t="s">
        <v>79</v>
      </c>
      <c r="AV29" s="298"/>
      <c r="AW29" s="302"/>
      <c r="AX29" s="236" t="s">
        <v>361</v>
      </c>
      <c r="AY29" s="219"/>
      <c r="AZ29" s="220"/>
      <c r="BA29" s="228"/>
      <c r="BB29" s="332" t="s">
        <v>79</v>
      </c>
      <c r="BC29" s="298"/>
      <c r="BD29" s="298"/>
      <c r="BE29" s="298"/>
      <c r="BF29" s="298"/>
      <c r="BG29" s="298"/>
      <c r="BH29" s="302"/>
      <c r="BI29" s="237" t="s">
        <v>361</v>
      </c>
      <c r="BJ29" s="222"/>
      <c r="BK29" s="206"/>
      <c r="BL29" s="228"/>
      <c r="BM29" s="332" t="s">
        <v>79</v>
      </c>
      <c r="BN29" s="298"/>
      <c r="BO29" s="298"/>
      <c r="BP29" s="302"/>
      <c r="BQ29" s="236" t="s">
        <v>361</v>
      </c>
      <c r="BR29" s="219"/>
      <c r="BS29" s="220"/>
      <c r="BT29" s="228"/>
      <c r="BU29" s="332" t="s">
        <v>79</v>
      </c>
      <c r="BV29" s="298"/>
      <c r="BW29" s="302"/>
      <c r="BX29" s="236" t="s">
        <v>361</v>
      </c>
      <c r="BY29" s="219"/>
      <c r="BZ29" s="219"/>
      <c r="CA29" s="228"/>
      <c r="CB29" s="332" t="s">
        <v>79</v>
      </c>
      <c r="CC29" s="298"/>
      <c r="CD29" s="298"/>
      <c r="CE29" s="302"/>
      <c r="CF29" s="236" t="s">
        <v>361</v>
      </c>
      <c r="CG29" s="219"/>
      <c r="CH29" s="220"/>
      <c r="CI29" s="228"/>
      <c r="CJ29" s="332" t="s">
        <v>79</v>
      </c>
      <c r="CK29" s="298"/>
      <c r="CL29" s="302"/>
      <c r="CM29" s="236" t="s">
        <v>361</v>
      </c>
      <c r="CN29" s="219"/>
      <c r="CO29" s="220"/>
      <c r="CP29" s="228"/>
      <c r="CQ29" s="332" t="s">
        <v>79</v>
      </c>
      <c r="CR29" s="298"/>
      <c r="CS29" s="298"/>
      <c r="CT29" s="298"/>
      <c r="CU29" s="298"/>
      <c r="CV29" s="298"/>
      <c r="CW29" s="298"/>
      <c r="CX29" s="298"/>
      <c r="CY29" s="298"/>
      <c r="CZ29" s="298"/>
      <c r="DA29" s="298"/>
      <c r="DB29" s="298"/>
      <c r="DC29" s="298"/>
      <c r="DD29" s="298"/>
      <c r="DE29" s="298"/>
      <c r="DF29" s="298"/>
      <c r="DG29" s="298"/>
      <c r="DH29" s="298"/>
      <c r="DI29" s="298"/>
      <c r="DJ29" s="298"/>
      <c r="DK29" s="298"/>
      <c r="DL29" s="298"/>
      <c r="DM29" s="298"/>
      <c r="DN29" s="298"/>
      <c r="DO29" s="298"/>
      <c r="DP29" s="298"/>
      <c r="DQ29" s="302"/>
      <c r="DR29" s="237" t="s">
        <v>361</v>
      </c>
      <c r="DS29" s="222"/>
      <c r="DT29" s="206"/>
      <c r="DU29" s="228"/>
      <c r="DV29" s="332" t="s">
        <v>79</v>
      </c>
      <c r="DW29" s="298"/>
      <c r="DX29" s="298"/>
      <c r="DY29" s="298"/>
      <c r="DZ29" s="298"/>
      <c r="EA29" s="298"/>
      <c r="EB29" s="302"/>
      <c r="EC29" s="237" t="s">
        <v>361</v>
      </c>
      <c r="ED29" s="222"/>
      <c r="EE29" s="206"/>
      <c r="EF29" s="228"/>
      <c r="EG29" s="333" t="s">
        <v>79</v>
      </c>
      <c r="EH29" s="298"/>
      <c r="EI29" s="298"/>
      <c r="EJ29" s="298"/>
      <c r="EK29" s="298"/>
      <c r="EL29" s="298"/>
      <c r="EM29" s="298"/>
      <c r="EN29" s="298"/>
      <c r="EO29" s="302"/>
      <c r="EP29" s="237" t="s">
        <v>361</v>
      </c>
      <c r="EQ29" s="222"/>
      <c r="ER29" s="206"/>
      <c r="ES29" s="223"/>
      <c r="ET29" s="332" t="s">
        <v>79</v>
      </c>
      <c r="EU29" s="298"/>
      <c r="EV29" s="298"/>
      <c r="EW29" s="298"/>
      <c r="EX29" s="298"/>
      <c r="EY29" s="298"/>
      <c r="EZ29" s="298"/>
      <c r="FA29" s="298"/>
      <c r="FB29" s="298"/>
      <c r="FC29" s="298"/>
      <c r="FD29" s="298"/>
      <c r="FE29" s="298"/>
      <c r="FF29" s="298"/>
      <c r="FG29" s="298"/>
      <c r="FH29" s="298"/>
      <c r="FI29" s="298"/>
      <c r="FJ29" s="298"/>
      <c r="FK29" s="298"/>
      <c r="FL29" s="298"/>
      <c r="FM29" s="298"/>
      <c r="FN29" s="298"/>
      <c r="FO29" s="302"/>
      <c r="FP29" s="237" t="s">
        <v>361</v>
      </c>
      <c r="FQ29" s="222"/>
      <c r="FR29" s="206"/>
      <c r="FS29" s="223"/>
      <c r="FT29" s="332" t="s">
        <v>79</v>
      </c>
      <c r="FU29" s="298"/>
      <c r="FV29" s="298"/>
      <c r="FW29" s="298"/>
      <c r="FX29" s="298"/>
      <c r="FY29" s="298"/>
      <c r="FZ29" s="298"/>
      <c r="GA29" s="298"/>
      <c r="GB29" s="298"/>
      <c r="GC29" s="298"/>
      <c r="GD29" s="298"/>
      <c r="GE29" s="298"/>
      <c r="GF29" s="298"/>
      <c r="GG29" s="298"/>
      <c r="GH29" s="298"/>
      <c r="GI29" s="298"/>
      <c r="GJ29" s="298"/>
      <c r="GK29" s="298"/>
      <c r="GL29" s="298"/>
      <c r="GM29" s="298"/>
      <c r="GN29" s="298"/>
      <c r="GO29" s="302"/>
      <c r="GP29" s="237" t="s">
        <v>361</v>
      </c>
      <c r="GQ29" s="222"/>
      <c r="GR29" s="206"/>
      <c r="GS29" s="223"/>
      <c r="GT29" s="332" t="s">
        <v>79</v>
      </c>
      <c r="GU29" s="298"/>
      <c r="GV29" s="298"/>
      <c r="GW29" s="298"/>
      <c r="GX29" s="298"/>
      <c r="GY29" s="298"/>
      <c r="GZ29" s="298"/>
      <c r="HA29" s="298"/>
      <c r="HB29" s="298"/>
      <c r="HC29" s="298"/>
      <c r="HD29" s="302"/>
      <c r="HE29" s="237" t="s">
        <v>361</v>
      </c>
      <c r="HF29" s="222"/>
      <c r="HG29" s="206"/>
      <c r="HH29" s="223"/>
      <c r="HI29" s="237"/>
      <c r="HJ29" s="222"/>
      <c r="HK29" s="206"/>
    </row>
    <row r="30" spans="1:219" ht="18.75">
      <c r="A30" s="57"/>
      <c r="B30" s="238" t="s">
        <v>5</v>
      </c>
      <c r="C30" s="239">
        <f>'Supressão covid (não aprovada)'!$O$30</f>
        <v>40.5</v>
      </c>
      <c r="D30" s="239">
        <f>'Supressão covid (não aprovada)'!$O$30</f>
        <v>40.5</v>
      </c>
      <c r="E30" s="240">
        <f>'Supressão covid (não aprovada)'!$O$31</f>
        <v>148.5</v>
      </c>
      <c r="F30" s="240">
        <f>'Supressão covid (não aprovada)'!$O$32</f>
        <v>135</v>
      </c>
      <c r="G30" s="240">
        <f>'Supressão covid (não aprovada)'!$O$32</f>
        <v>135</v>
      </c>
      <c r="H30" s="240">
        <f>'Supressão covid (não aprovada)'!$O$32</f>
        <v>135</v>
      </c>
      <c r="I30" s="241">
        <f t="shared" ref="I30:I31" si="97">SUM(C30:H30)</f>
        <v>634.5</v>
      </c>
      <c r="J30" s="242">
        <f t="shared" ref="J30:J31" si="98">I30-I26</f>
        <v>-70.5</v>
      </c>
      <c r="K30" s="243">
        <f>'Supressão covid (não aprovada)'!$Q$30</f>
        <v>0</v>
      </c>
      <c r="L30" s="218"/>
      <c r="M30" s="238" t="s">
        <v>5</v>
      </c>
      <c r="N30" s="240">
        <f>'Supressão covid (não aprovada)'!$O$32</f>
        <v>135</v>
      </c>
      <c r="O30" s="240">
        <f>'Supressão covid (não aprovada)'!$O$32</f>
        <v>135</v>
      </c>
      <c r="P30" s="241">
        <f t="shared" ref="P30:P31" si="99">SUM(N30:O30)</f>
        <v>270</v>
      </c>
      <c r="Q30" s="242">
        <f t="shared" ref="Q30:Q31" si="100">P30-P26</f>
        <v>-30</v>
      </c>
      <c r="R30" s="243">
        <f>'Supressão covid (não aprovada)'!$Q$30</f>
        <v>0</v>
      </c>
      <c r="S30" s="228"/>
      <c r="T30" s="238" t="s">
        <v>5</v>
      </c>
      <c r="U30" s="240">
        <f>'Supressão covid (não aprovada)'!$O$32</f>
        <v>135</v>
      </c>
      <c r="V30" s="239">
        <f>'Supressão covid (não aprovada)'!$O$33</f>
        <v>1134</v>
      </c>
      <c r="W30" s="241">
        <f t="shared" ref="W30:W31" si="101">SUM(U30:V30)</f>
        <v>1269</v>
      </c>
      <c r="X30" s="242">
        <f t="shared" ref="X30:X31" si="102">W30-W26</f>
        <v>-141</v>
      </c>
      <c r="Y30" s="243">
        <f>'Supressão covid (não aprovada)'!$Q$30</f>
        <v>0</v>
      </c>
      <c r="Z30" s="228"/>
      <c r="AA30" s="238" t="s">
        <v>5</v>
      </c>
      <c r="AB30" s="239">
        <f>'Supressão covid (não aprovada)'!$O$30</f>
        <v>40.5</v>
      </c>
      <c r="AC30" s="240">
        <f>'Supressão covid (não aprovada)'!$O$31</f>
        <v>148.5</v>
      </c>
      <c r="AD30" s="240">
        <f>'Supressão covid (não aprovada)'!$O$32</f>
        <v>135</v>
      </c>
      <c r="AE30" s="240">
        <f>'Supressão covid (não aprovada)'!$O$32</f>
        <v>135</v>
      </c>
      <c r="AF30" s="240">
        <f>'Supressão covid (não aprovada)'!$O$32</f>
        <v>135</v>
      </c>
      <c r="AG30" s="239">
        <f>'Supressão covid (não aprovada)'!$O$33</f>
        <v>1134</v>
      </c>
      <c r="AH30" s="241">
        <f t="shared" ref="AH30:AH31" si="103">SUM(AB30:AG30)</f>
        <v>1728</v>
      </c>
      <c r="AI30" s="242">
        <f t="shared" ref="AI30:AI31" si="104">AH30-AH26</f>
        <v>-192</v>
      </c>
      <c r="AJ30" s="243">
        <f>'Supressão covid (não aprovada)'!$Q$30</f>
        <v>0</v>
      </c>
      <c r="AK30" s="218"/>
      <c r="AL30" s="238" t="s">
        <v>5</v>
      </c>
      <c r="AM30" s="240">
        <f>'Supressão covid (não aprovada)'!$O$31</f>
        <v>148.5</v>
      </c>
      <c r="AN30" s="240">
        <f>'Supressão covid (não aprovada)'!$O$32</f>
        <v>135</v>
      </c>
      <c r="AO30" s="240">
        <f>'Supressão covid (não aprovada)'!$O$32</f>
        <v>135</v>
      </c>
      <c r="AP30" s="240">
        <f>'Supressão covid (não aprovada)'!$O$32</f>
        <v>135</v>
      </c>
      <c r="AQ30" s="241">
        <f t="shared" ref="AQ30:AQ31" si="105">SUM(AM30:AP30)</f>
        <v>553.5</v>
      </c>
      <c r="AR30" s="242">
        <f t="shared" ref="AR30:AR31" si="106">AQ30-AQ26</f>
        <v>-61.5</v>
      </c>
      <c r="AS30" s="243">
        <f>'Supressão covid (não aprovada)'!$Q$30</f>
        <v>0</v>
      </c>
      <c r="AT30" s="228"/>
      <c r="AU30" s="238" t="s">
        <v>5</v>
      </c>
      <c r="AV30" s="239">
        <f>'Supressão covid (não aprovada)'!$O$33</f>
        <v>1134</v>
      </c>
      <c r="AW30" s="239">
        <f>'Supressão covid (não aprovada)'!$O$33</f>
        <v>1134</v>
      </c>
      <c r="AX30" s="241">
        <f t="shared" ref="AX30:AX31" si="107">SUM(AV30:AW30)</f>
        <v>2268</v>
      </c>
      <c r="AY30" s="242">
        <f t="shared" ref="AY30:AY31" si="108">AX30-AX26</f>
        <v>-252</v>
      </c>
      <c r="AZ30" s="243">
        <f>'Supressão covid (não aprovada)'!$Q$30</f>
        <v>0</v>
      </c>
      <c r="BA30" s="228"/>
      <c r="BB30" s="244" t="s">
        <v>5</v>
      </c>
      <c r="BC30" s="240">
        <f>'Supressão covid (não aprovada)'!$O$32</f>
        <v>135</v>
      </c>
      <c r="BD30" s="240">
        <f>'Supressão covid (não aprovada)'!$O$32</f>
        <v>135</v>
      </c>
      <c r="BE30" s="240">
        <f>'Supressão covid (não aprovada)'!$O$32</f>
        <v>135</v>
      </c>
      <c r="BF30" s="240">
        <f>'Supressão covid (não aprovada)'!$O$32</f>
        <v>135</v>
      </c>
      <c r="BG30" s="239">
        <f>'Supressão covid (não aprovada)'!$O$33</f>
        <v>1134</v>
      </c>
      <c r="BH30" s="239">
        <f>'Supressão covid (não aprovada)'!$O$33</f>
        <v>1134</v>
      </c>
      <c r="BI30" s="245">
        <f t="shared" ref="BI30:BI31" si="109">SUM(BC30:BH30)</f>
        <v>2808</v>
      </c>
      <c r="BJ30" s="246">
        <f t="shared" ref="BJ30:BJ31" si="110">BI30-BI26</f>
        <v>-312</v>
      </c>
      <c r="BK30" s="243">
        <f>'Supressão covid (não aprovada)'!$Q$30</f>
        <v>0</v>
      </c>
      <c r="BL30" s="228"/>
      <c r="BM30" s="238" t="s">
        <v>5</v>
      </c>
      <c r="BN30" s="240">
        <f>'Supressão covid (não aprovada)'!$O$31</f>
        <v>148.5</v>
      </c>
      <c r="BO30" s="240">
        <f>'Supressão covid (não aprovada)'!$O$32</f>
        <v>135</v>
      </c>
      <c r="BP30" s="240">
        <f>'Supressão covid (não aprovada)'!$O$32</f>
        <v>135</v>
      </c>
      <c r="BQ30" s="241">
        <f t="shared" ref="BQ30:BQ31" si="111">SUM(BN30:BP30)</f>
        <v>418.5</v>
      </c>
      <c r="BR30" s="242">
        <f t="shared" ref="BR30:BR31" si="112">BQ30-BQ26</f>
        <v>-46.5</v>
      </c>
      <c r="BS30" s="243">
        <f>'Supressão covid (não aprovada)'!$Q$30</f>
        <v>0</v>
      </c>
      <c r="BT30" s="228"/>
      <c r="BU30" s="238" t="s">
        <v>5</v>
      </c>
      <c r="BV30" s="240">
        <f>'Supressão covid (não aprovada)'!$O$32</f>
        <v>135</v>
      </c>
      <c r="BW30" s="240">
        <f>'Supressão covid (não aprovada)'!$O$32</f>
        <v>135</v>
      </c>
      <c r="BX30" s="241">
        <f t="shared" ref="BX30:BX31" si="113">SUM(BV30:BW30)</f>
        <v>270</v>
      </c>
      <c r="BY30" s="247">
        <f t="shared" ref="BY30:BY31" si="114">BX30-BX26</f>
        <v>-30</v>
      </c>
      <c r="BZ30" s="243">
        <f>'Supressão covid (não aprovada)'!$Q$30</f>
        <v>0</v>
      </c>
      <c r="CA30" s="228"/>
      <c r="CB30" s="238" t="s">
        <v>5</v>
      </c>
      <c r="CC30" s="240">
        <f>'Supressão covid (não aprovada)'!$O$32</f>
        <v>135</v>
      </c>
      <c r="CD30" s="240">
        <f>'Supressão covid (não aprovada)'!$O$32</f>
        <v>135</v>
      </c>
      <c r="CE30" s="240">
        <f>'Supressão covid (não aprovada)'!$O$32</f>
        <v>135</v>
      </c>
      <c r="CF30" s="241">
        <f t="shared" ref="CF30:CF31" si="115">SUM(CC30:CE30)</f>
        <v>405</v>
      </c>
      <c r="CG30" s="242">
        <f t="shared" ref="CG30:CG31" si="116">CF30-CF26</f>
        <v>-45</v>
      </c>
      <c r="CH30" s="243">
        <f>'Supressão covid (não aprovada)'!$Q$30</f>
        <v>0</v>
      </c>
      <c r="CI30" s="228"/>
      <c r="CJ30" s="238" t="s">
        <v>5</v>
      </c>
      <c r="CK30" s="240">
        <f>'Supressão covid (não aprovada)'!$O$32</f>
        <v>135</v>
      </c>
      <c r="CL30" s="239">
        <f>'Supressão covid (não aprovada)'!$O$33</f>
        <v>1134</v>
      </c>
      <c r="CM30" s="248">
        <f t="shared" ref="CM30:CM31" si="117">SUM(CK30:CL30)</f>
        <v>1269</v>
      </c>
      <c r="CN30" s="242">
        <f t="shared" ref="CN30:CN31" si="118">CM30-CM26</f>
        <v>-141</v>
      </c>
      <c r="CO30" s="243">
        <f>'Supressão covid (não aprovada)'!$Q$30</f>
        <v>0</v>
      </c>
      <c r="CP30" s="228"/>
      <c r="CQ30" s="244" t="s">
        <v>5</v>
      </c>
      <c r="CR30" s="239">
        <f>'Supressão covid (não aprovada)'!$O$30</f>
        <v>40.5</v>
      </c>
      <c r="CS30" s="239">
        <f>'Supressão covid (não aprovada)'!$O$30</f>
        <v>40.5</v>
      </c>
      <c r="CT30" s="239">
        <f>'Supressão covid (não aprovada)'!$O$30</f>
        <v>40.5</v>
      </c>
      <c r="CU30" s="239">
        <f>'Supressão covid (não aprovada)'!$O$30</f>
        <v>40.5</v>
      </c>
      <c r="CV30" s="239">
        <f>'Supressão covid (não aprovada)'!$O$30</f>
        <v>40.5</v>
      </c>
      <c r="CW30" s="239">
        <f>'Supressão covid (não aprovada)'!$O$30</f>
        <v>40.5</v>
      </c>
      <c r="CX30" s="239">
        <f>'Supressão covid (não aprovada)'!$O$30</f>
        <v>40.5</v>
      </c>
      <c r="CY30" s="239">
        <f>'Supressão covid (não aprovada)'!$O$30</f>
        <v>40.5</v>
      </c>
      <c r="CZ30" s="239">
        <f>'Supressão covid (não aprovada)'!$O$30</f>
        <v>40.5</v>
      </c>
      <c r="DA30" s="239">
        <f>'Supressão covid (não aprovada)'!$O$30</f>
        <v>40.5</v>
      </c>
      <c r="DB30" s="239">
        <f>'Supressão covid (não aprovada)'!$O$30</f>
        <v>40.5</v>
      </c>
      <c r="DC30" s="239">
        <f>'Supressão covid (não aprovada)'!$O$30</f>
        <v>40.5</v>
      </c>
      <c r="DD30" s="239">
        <f>'Supressão covid (não aprovada)'!$O$30</f>
        <v>40.5</v>
      </c>
      <c r="DE30" s="239">
        <f>'Supressão covid (não aprovada)'!$O$30</f>
        <v>40.5</v>
      </c>
      <c r="DF30" s="239">
        <f>'Supressão covid (não aprovada)'!$O$30</f>
        <v>40.5</v>
      </c>
      <c r="DG30" s="240">
        <f>'Supressão covid (não aprovada)'!$O$32</f>
        <v>135</v>
      </c>
      <c r="DH30" s="240">
        <f>'Supressão covid (não aprovada)'!$O$32</f>
        <v>135</v>
      </c>
      <c r="DI30" s="240">
        <f>'Supressão covid (não aprovada)'!$O$32</f>
        <v>135</v>
      </c>
      <c r="DJ30" s="240">
        <f>'Supressão covid (não aprovada)'!$O$32</f>
        <v>135</v>
      </c>
      <c r="DK30" s="240">
        <f>'Supressão covid (não aprovada)'!$O$32</f>
        <v>135</v>
      </c>
      <c r="DL30" s="240">
        <f>'Supressão covid (não aprovada)'!$O$32</f>
        <v>135</v>
      </c>
      <c r="DM30" s="240">
        <f>'Supressão covid (não aprovada)'!$O$32</f>
        <v>135</v>
      </c>
      <c r="DN30" s="240">
        <f>'Supressão covid (não aprovada)'!$O$32</f>
        <v>135</v>
      </c>
      <c r="DO30" s="240">
        <f>'Supressão covid (não aprovada)'!$O$32</f>
        <v>135</v>
      </c>
      <c r="DP30" s="240">
        <f>'Supressão covid (não aprovada)'!$O$35</f>
        <v>1800</v>
      </c>
      <c r="DQ30" s="240">
        <f>'Supressão covid (não aprovada)'!$O$35</f>
        <v>1800</v>
      </c>
      <c r="DR30" s="249">
        <f t="shared" ref="DR30:DR31" si="119">SUM(CR30:DQ30)</f>
        <v>5422.5</v>
      </c>
      <c r="DS30" s="242">
        <f t="shared" ref="DS30:DS31" si="120">DR30-DR26</f>
        <v>-602.5</v>
      </c>
      <c r="DT30" s="243">
        <f>'Supressão covid (não aprovada)'!$Q$30</f>
        <v>0</v>
      </c>
      <c r="DU30" s="228"/>
      <c r="DV30" s="244" t="s">
        <v>5</v>
      </c>
      <c r="DW30" s="240">
        <f>'Supressão covid (não aprovada)'!$O$31</f>
        <v>148.5</v>
      </c>
      <c r="DX30" s="240">
        <f>'Supressão covid (não aprovada)'!$O$32</f>
        <v>135</v>
      </c>
      <c r="DY30" s="240">
        <f>'Supressão covid (não aprovada)'!$O$32</f>
        <v>135</v>
      </c>
      <c r="DZ30" s="240">
        <f>'Supressão covid (não aprovada)'!$O$32</f>
        <v>135</v>
      </c>
      <c r="EA30" s="240">
        <f>'Supressão covid (não aprovada)'!$O$32</f>
        <v>135</v>
      </c>
      <c r="EB30" s="240">
        <f>'Supressão covid (não aprovada)'!$O$32</f>
        <v>135</v>
      </c>
      <c r="EC30" s="249">
        <f t="shared" ref="EC30:EC31" si="121">SUM(DW30:EB30)</f>
        <v>823.5</v>
      </c>
      <c r="ED30" s="242">
        <f t="shared" ref="ED30:ED31" si="122">EC30-EC26</f>
        <v>-91.5</v>
      </c>
      <c r="EE30" s="243">
        <f>'Supressão covid (não aprovada)'!$Q$30</f>
        <v>0</v>
      </c>
      <c r="EF30" s="228"/>
      <c r="EG30" s="250" t="s">
        <v>5</v>
      </c>
      <c r="EH30" s="251">
        <f>'Supressão covid (não aprovada)'!$O$31</f>
        <v>148.5</v>
      </c>
      <c r="EI30" s="251">
        <f>'Supressão covid (não aprovada)'!$O$32</f>
        <v>135</v>
      </c>
      <c r="EJ30" s="251">
        <f>'Supressão covid (não aprovada)'!$O$32</f>
        <v>135</v>
      </c>
      <c r="EK30" s="251">
        <f>'Supressão covid (não aprovada)'!$O$32</f>
        <v>135</v>
      </c>
      <c r="EL30" s="251">
        <f>'Supressão covid (não aprovada)'!$O$32</f>
        <v>135</v>
      </c>
      <c r="EM30" s="251">
        <f>'Supressão covid (não aprovada)'!$O$32</f>
        <v>135</v>
      </c>
      <c r="EN30" s="251">
        <f>'Supressão covid (não aprovada)'!$O$32</f>
        <v>135</v>
      </c>
      <c r="EO30" s="251">
        <f>'Supressão covid (não aprovada)'!$O$34</f>
        <v>258.75</v>
      </c>
      <c r="EP30" s="252">
        <f t="shared" ref="EP30:EP31" si="123">SUM(EH30:EO30)</f>
        <v>1217.25</v>
      </c>
      <c r="EQ30" s="242">
        <f t="shared" ref="EQ30:EQ31" si="124">EP30-EP26</f>
        <v>-135.25</v>
      </c>
      <c r="ER30" s="243">
        <f>'Supressão covid (não aprovada)'!$Q$30</f>
        <v>0</v>
      </c>
      <c r="ES30" s="253"/>
      <c r="ET30" s="244" t="s">
        <v>5</v>
      </c>
      <c r="EU30" s="251">
        <f>'Supressão covid (não aprovada)'!$O$31</f>
        <v>148.5</v>
      </c>
      <c r="EV30" s="251">
        <f>'Supressão covid (não aprovada)'!$O$31</f>
        <v>148.5</v>
      </c>
      <c r="EW30" s="251">
        <f>'Supressão covid (não aprovada)'!$O$31</f>
        <v>148.5</v>
      </c>
      <c r="EX30" s="239">
        <f>'Supressão covid (não aprovada)'!$O$33</f>
        <v>1134</v>
      </c>
      <c r="EY30" s="240">
        <f>'Supressão covid (não aprovada)'!$O$32</f>
        <v>135</v>
      </c>
      <c r="EZ30" s="240">
        <f>'Supressão covid (não aprovada)'!$O$32</f>
        <v>135</v>
      </c>
      <c r="FA30" s="240">
        <f>'Supressão covid (não aprovada)'!$O$32</f>
        <v>135</v>
      </c>
      <c r="FB30" s="240">
        <f>'Supressão covid (não aprovada)'!$O$32</f>
        <v>135</v>
      </c>
      <c r="FC30" s="240">
        <f>'Supressão covid (não aprovada)'!$O$32</f>
        <v>135</v>
      </c>
      <c r="FD30" s="240">
        <f>'Supressão covid (não aprovada)'!$O$32</f>
        <v>135</v>
      </c>
      <c r="FE30" s="240">
        <f>'Supressão covid (não aprovada)'!$O$32</f>
        <v>135</v>
      </c>
      <c r="FF30" s="240">
        <f>'Supressão covid (não aprovada)'!$O$32</f>
        <v>135</v>
      </c>
      <c r="FG30" s="240">
        <f>'Supressão covid (não aprovada)'!$O$32</f>
        <v>135</v>
      </c>
      <c r="FH30" s="240">
        <f>'Supressão covid (não aprovada)'!$O$32</f>
        <v>135</v>
      </c>
      <c r="FI30" s="240">
        <f>'Supressão covid (não aprovada)'!$O$32</f>
        <v>135</v>
      </c>
      <c r="FJ30" s="240">
        <f>'Supressão covid (não aprovada)'!$O$32</f>
        <v>135</v>
      </c>
      <c r="FK30" s="240">
        <f>'Supressão covid (não aprovada)'!$O$32</f>
        <v>135</v>
      </c>
      <c r="FL30" s="240">
        <f>'Supressão covid (não aprovada)'!$O$32</f>
        <v>135</v>
      </c>
      <c r="FM30" s="240">
        <f>'Supressão covid (não aprovada)'!$O$32</f>
        <v>135</v>
      </c>
      <c r="FN30" s="240">
        <f>'Supressão covid (não aprovada)'!$O$32</f>
        <v>135</v>
      </c>
      <c r="FO30" s="240">
        <f>'Supressão covid (não aprovada)'!$O$32</f>
        <v>135</v>
      </c>
      <c r="FP30" s="249">
        <f t="shared" ref="FP30:FP31" si="125">SUM(EU30:FO30)</f>
        <v>3874.5</v>
      </c>
      <c r="FQ30" s="242">
        <f t="shared" ref="FQ30:FQ31" si="126">FP30-FP26</f>
        <v>-430.5</v>
      </c>
      <c r="FR30" s="243">
        <f>'Supressão covid (não aprovada)'!$Q$30</f>
        <v>0</v>
      </c>
      <c r="FS30" s="223"/>
      <c r="FT30" s="244" t="s">
        <v>5</v>
      </c>
      <c r="FU30" s="240">
        <f>'Supressão covid (não aprovada)'!$O$32</f>
        <v>135</v>
      </c>
      <c r="FV30" s="240">
        <f>'Supressão covid (não aprovada)'!$O$32</f>
        <v>135</v>
      </c>
      <c r="FW30" s="240">
        <f>'Supressão covid (não aprovada)'!$O$32</f>
        <v>135</v>
      </c>
      <c r="FX30" s="240">
        <f>'Supressão covid (não aprovada)'!$O$32</f>
        <v>135</v>
      </c>
      <c r="FY30" s="240">
        <f>'Supressão covid (não aprovada)'!$O$32</f>
        <v>135</v>
      </c>
      <c r="FZ30" s="240">
        <f>'Supressão covid (não aprovada)'!$O$32</f>
        <v>135</v>
      </c>
      <c r="GA30" s="240">
        <f>'Supressão covid (não aprovada)'!$O$32</f>
        <v>135</v>
      </c>
      <c r="GB30" s="240">
        <f>'Supressão covid (não aprovada)'!$O$32</f>
        <v>135</v>
      </c>
      <c r="GC30" s="240">
        <f>'Supressão covid (não aprovada)'!$O$32</f>
        <v>135</v>
      </c>
      <c r="GD30" s="240">
        <f>'Supressão covid (não aprovada)'!$O$32</f>
        <v>135</v>
      </c>
      <c r="GE30" s="240">
        <f>'Supressão covid (não aprovada)'!$O$32</f>
        <v>135</v>
      </c>
      <c r="GF30" s="240">
        <f>'Supressão covid (não aprovada)'!$O$32</f>
        <v>135</v>
      </c>
      <c r="GG30" s="240">
        <f>'Supressão covid (não aprovada)'!$O$32</f>
        <v>135</v>
      </c>
      <c r="GH30" s="240">
        <f>'Supressão covid (não aprovada)'!$O$32</f>
        <v>135</v>
      </c>
      <c r="GI30" s="240">
        <f>'Supressão covid (não aprovada)'!$O$32</f>
        <v>135</v>
      </c>
      <c r="GJ30" s="239">
        <f>'Supressão covid (não aprovada)'!$O$30</f>
        <v>40.5</v>
      </c>
      <c r="GK30" s="239">
        <f>'Supressão covid (não aprovada)'!$O$30</f>
        <v>40.5</v>
      </c>
      <c r="GL30" s="239">
        <f>'Supressão covid (não aprovada)'!$O$30</f>
        <v>40.5</v>
      </c>
      <c r="GM30" s="239">
        <f>'Supressão covid (não aprovada)'!$O$30</f>
        <v>40.5</v>
      </c>
      <c r="GN30" s="239">
        <f>'Supressão covid (não aprovada)'!$O$33</f>
        <v>1134</v>
      </c>
      <c r="GO30" s="239">
        <f>'Supressão covid (não aprovada)'!$O$33</f>
        <v>1134</v>
      </c>
      <c r="GP30" s="249">
        <f t="shared" ref="GP30:GP31" si="127">SUM(FU30:GO30)</f>
        <v>4455</v>
      </c>
      <c r="GQ30" s="242">
        <f t="shared" ref="GQ30:GQ31" si="128">GP30-GP26</f>
        <v>-495</v>
      </c>
      <c r="GR30" s="243">
        <f>'Supressão covid (não aprovada)'!$Q$30</f>
        <v>0</v>
      </c>
      <c r="GS30" s="223"/>
      <c r="GT30" s="244" t="s">
        <v>5</v>
      </c>
      <c r="GU30" s="239">
        <f>'Supressão covid (não aprovada)'!$O$30</f>
        <v>40.5</v>
      </c>
      <c r="GV30" s="239">
        <f>'Supressão covid (não aprovada)'!$O$30</f>
        <v>40.5</v>
      </c>
      <c r="GW30" s="239">
        <f>'Supressão covid (não aprovada)'!$O$30</f>
        <v>40.5</v>
      </c>
      <c r="GX30" s="251">
        <f>'Supressão covid (não aprovada)'!$O$31</f>
        <v>148.5</v>
      </c>
      <c r="GY30" s="240">
        <f>'Supressão covid (não aprovada)'!$O$32</f>
        <v>135</v>
      </c>
      <c r="GZ30" s="240">
        <f>'Supressão covid (não aprovada)'!$O$32</f>
        <v>135</v>
      </c>
      <c r="HA30" s="240">
        <f>'Supressão covid (não aprovada)'!$O$32</f>
        <v>135</v>
      </c>
      <c r="HB30" s="240">
        <f>'Supressão covid (não aprovada)'!$O$32</f>
        <v>135</v>
      </c>
      <c r="HC30" s="240">
        <f>'Supressão covid (não aprovada)'!$O$32</f>
        <v>135</v>
      </c>
      <c r="HD30" s="240">
        <f>'Supressão covid (não aprovada)'!$O$32</f>
        <v>135</v>
      </c>
      <c r="HE30" s="249">
        <f t="shared" ref="HE30:HE31" si="129">SUM(GU30:HD30)</f>
        <v>1080</v>
      </c>
      <c r="HF30" s="242">
        <f t="shared" ref="HF30:HF31" si="130">HE30-HE26</f>
        <v>-120</v>
      </c>
      <c r="HG30" s="243">
        <f>'Supressão covid (não aprovada)'!$Q$30</f>
        <v>0</v>
      </c>
      <c r="HH30" s="223"/>
      <c r="HI30" s="249">
        <f t="shared" ref="HI30:HI31" si="131">GP30+FP30+EP30+EC30+DR30+CM30+CF30+BX30+BQ30+BI30+AX30+AQ30+AH30+W30+P30+I30+HE30</f>
        <v>28766.25</v>
      </c>
      <c r="HJ30" s="242">
        <f t="shared" ref="HJ30:HJ31" si="132">HI30-HI26</f>
        <v>-3196.25</v>
      </c>
      <c r="HK30" s="254"/>
    </row>
    <row r="31" spans="1:219" ht="18.75">
      <c r="A31" s="57"/>
      <c r="B31" s="238" t="s">
        <v>362</v>
      </c>
      <c r="C31" s="255">
        <f t="shared" ref="C31:H31" si="133">12*C30</f>
        <v>486</v>
      </c>
      <c r="D31" s="255">
        <f t="shared" si="133"/>
        <v>486</v>
      </c>
      <c r="E31" s="255">
        <f t="shared" si="133"/>
        <v>1782</v>
      </c>
      <c r="F31" s="255">
        <f t="shared" si="133"/>
        <v>1620</v>
      </c>
      <c r="G31" s="255">
        <f t="shared" si="133"/>
        <v>1620</v>
      </c>
      <c r="H31" s="255">
        <f t="shared" si="133"/>
        <v>1620</v>
      </c>
      <c r="I31" s="241">
        <f t="shared" si="97"/>
        <v>7614</v>
      </c>
      <c r="J31" s="256">
        <f t="shared" si="98"/>
        <v>-846</v>
      </c>
      <c r="K31" s="257">
        <f>'Supressão covid (não aprovada)'!$Q$31</f>
        <v>-0.1</v>
      </c>
      <c r="L31" s="218"/>
      <c r="M31" s="238" t="s">
        <v>362</v>
      </c>
      <c r="N31" s="239">
        <f t="shared" ref="N31:O31" si="134">12*N30</f>
        <v>1620</v>
      </c>
      <c r="O31" s="239">
        <f t="shared" si="134"/>
        <v>1620</v>
      </c>
      <c r="P31" s="241">
        <f t="shared" si="99"/>
        <v>3240</v>
      </c>
      <c r="Q31" s="256">
        <f t="shared" si="100"/>
        <v>-360</v>
      </c>
      <c r="R31" s="257">
        <f>'Supressão covid (não aprovada)'!$Q$31</f>
        <v>-0.1</v>
      </c>
      <c r="S31" s="228"/>
      <c r="T31" s="238" t="s">
        <v>362</v>
      </c>
      <c r="U31" s="239">
        <f t="shared" ref="U31:V31" si="135">12*U30</f>
        <v>1620</v>
      </c>
      <c r="V31" s="239">
        <f t="shared" si="135"/>
        <v>13608</v>
      </c>
      <c r="W31" s="241">
        <f t="shared" si="101"/>
        <v>15228</v>
      </c>
      <c r="X31" s="256">
        <f t="shared" si="102"/>
        <v>-1692</v>
      </c>
      <c r="Y31" s="257">
        <f>'Supressão covid (não aprovada)'!$Q$31</f>
        <v>-0.1</v>
      </c>
      <c r="Z31" s="228"/>
      <c r="AA31" s="238" t="s">
        <v>362</v>
      </c>
      <c r="AB31" s="239">
        <f t="shared" ref="AB31:AG31" si="136">12*AB30</f>
        <v>486</v>
      </c>
      <c r="AC31" s="239">
        <f t="shared" si="136"/>
        <v>1782</v>
      </c>
      <c r="AD31" s="239">
        <f t="shared" si="136"/>
        <v>1620</v>
      </c>
      <c r="AE31" s="239">
        <f t="shared" si="136"/>
        <v>1620</v>
      </c>
      <c r="AF31" s="239">
        <f t="shared" si="136"/>
        <v>1620</v>
      </c>
      <c r="AG31" s="239">
        <f t="shared" si="136"/>
        <v>13608</v>
      </c>
      <c r="AH31" s="241">
        <f t="shared" si="103"/>
        <v>20736</v>
      </c>
      <c r="AI31" s="256">
        <f t="shared" si="104"/>
        <v>-2304</v>
      </c>
      <c r="AJ31" s="257">
        <f>'Supressão covid (não aprovada)'!$Q$31</f>
        <v>-0.1</v>
      </c>
      <c r="AK31" s="218"/>
      <c r="AL31" s="238" t="s">
        <v>362</v>
      </c>
      <c r="AM31" s="239">
        <f t="shared" ref="AM31:AP31" si="137">12*AM30</f>
        <v>1782</v>
      </c>
      <c r="AN31" s="239">
        <f t="shared" si="137"/>
        <v>1620</v>
      </c>
      <c r="AO31" s="239">
        <f t="shared" si="137"/>
        <v>1620</v>
      </c>
      <c r="AP31" s="239">
        <f t="shared" si="137"/>
        <v>1620</v>
      </c>
      <c r="AQ31" s="241">
        <f t="shared" si="105"/>
        <v>6642</v>
      </c>
      <c r="AR31" s="256">
        <f t="shared" si="106"/>
        <v>-738</v>
      </c>
      <c r="AS31" s="257">
        <f>'Supressão covid (não aprovada)'!$Q$31</f>
        <v>-0.1</v>
      </c>
      <c r="AT31" s="228"/>
      <c r="AU31" s="238" t="s">
        <v>362</v>
      </c>
      <c r="AV31" s="239">
        <f t="shared" ref="AV31:AW31" si="138">12*AV30</f>
        <v>13608</v>
      </c>
      <c r="AW31" s="239">
        <f t="shared" si="138"/>
        <v>13608</v>
      </c>
      <c r="AX31" s="241">
        <f t="shared" si="107"/>
        <v>27216</v>
      </c>
      <c r="AY31" s="256">
        <f t="shared" si="108"/>
        <v>-3024</v>
      </c>
      <c r="AZ31" s="257">
        <f>'Supressão covid (não aprovada)'!$Q$31</f>
        <v>-0.1</v>
      </c>
      <c r="BA31" s="228"/>
      <c r="BB31" s="244" t="s">
        <v>362</v>
      </c>
      <c r="BC31" s="240">
        <f t="shared" ref="BC31:BH31" si="139">12*BC30</f>
        <v>1620</v>
      </c>
      <c r="BD31" s="240">
        <f t="shared" si="139"/>
        <v>1620</v>
      </c>
      <c r="BE31" s="240">
        <f t="shared" si="139"/>
        <v>1620</v>
      </c>
      <c r="BF31" s="240">
        <f t="shared" si="139"/>
        <v>1620</v>
      </c>
      <c r="BG31" s="240">
        <f t="shared" si="139"/>
        <v>13608</v>
      </c>
      <c r="BH31" s="240">
        <f t="shared" si="139"/>
        <v>13608</v>
      </c>
      <c r="BI31" s="245">
        <f t="shared" si="109"/>
        <v>33696</v>
      </c>
      <c r="BJ31" s="258">
        <f t="shared" si="110"/>
        <v>-3744</v>
      </c>
      <c r="BK31" s="257">
        <f>'Supressão covid (não aprovada)'!$Q$31</f>
        <v>-0.1</v>
      </c>
      <c r="BL31" s="228"/>
      <c r="BM31" s="238" t="s">
        <v>362</v>
      </c>
      <c r="BN31" s="239">
        <f t="shared" ref="BN31:BP31" si="140">12*BN30</f>
        <v>1782</v>
      </c>
      <c r="BO31" s="239">
        <f t="shared" si="140"/>
        <v>1620</v>
      </c>
      <c r="BP31" s="239">
        <f t="shared" si="140"/>
        <v>1620</v>
      </c>
      <c r="BQ31" s="241">
        <f t="shared" si="111"/>
        <v>5022</v>
      </c>
      <c r="BR31" s="256">
        <f t="shared" si="112"/>
        <v>-558</v>
      </c>
      <c r="BS31" s="257">
        <f>'Supressão covid (não aprovada)'!$Q$31</f>
        <v>-0.1</v>
      </c>
      <c r="BT31" s="228"/>
      <c r="BU31" s="238" t="s">
        <v>362</v>
      </c>
      <c r="BV31" s="239">
        <f t="shared" ref="BV31:BW31" si="141">12*BV30</f>
        <v>1620</v>
      </c>
      <c r="BW31" s="239">
        <f t="shared" si="141"/>
        <v>1620</v>
      </c>
      <c r="BX31" s="241">
        <f t="shared" si="113"/>
        <v>3240</v>
      </c>
      <c r="BY31" s="259">
        <f t="shared" si="114"/>
        <v>-360</v>
      </c>
      <c r="BZ31" s="257">
        <f>'Supressão covid (não aprovada)'!$Q$31</f>
        <v>-0.1</v>
      </c>
      <c r="CA31" s="228"/>
      <c r="CB31" s="238" t="s">
        <v>362</v>
      </c>
      <c r="CC31" s="239">
        <f t="shared" ref="CC31:CE31" si="142">12*CC30</f>
        <v>1620</v>
      </c>
      <c r="CD31" s="239">
        <f t="shared" si="142"/>
        <v>1620</v>
      </c>
      <c r="CE31" s="239">
        <f t="shared" si="142"/>
        <v>1620</v>
      </c>
      <c r="CF31" s="241">
        <f t="shared" si="115"/>
        <v>4860</v>
      </c>
      <c r="CG31" s="256">
        <f t="shared" si="116"/>
        <v>-540</v>
      </c>
      <c r="CH31" s="257">
        <f>'Supressão covid (não aprovada)'!$Q$31</f>
        <v>-0.1</v>
      </c>
      <c r="CI31" s="228"/>
      <c r="CJ31" s="238" t="s">
        <v>362</v>
      </c>
      <c r="CK31" s="239">
        <f t="shared" ref="CK31:CL31" si="143">12*CK30</f>
        <v>1620</v>
      </c>
      <c r="CL31" s="239">
        <f t="shared" si="143"/>
        <v>13608</v>
      </c>
      <c r="CM31" s="248">
        <f t="shared" si="117"/>
        <v>15228</v>
      </c>
      <c r="CN31" s="256">
        <f t="shared" si="118"/>
        <v>-1692</v>
      </c>
      <c r="CO31" s="257">
        <f>'Supressão covid (não aprovada)'!$Q$31</f>
        <v>-0.1</v>
      </c>
      <c r="CP31" s="228"/>
      <c r="CQ31" s="244" t="s">
        <v>362</v>
      </c>
      <c r="CR31" s="240">
        <f t="shared" ref="CR31:DQ31" si="144">12*CR30</f>
        <v>486</v>
      </c>
      <c r="CS31" s="240">
        <f t="shared" si="144"/>
        <v>486</v>
      </c>
      <c r="CT31" s="240">
        <f t="shared" si="144"/>
        <v>486</v>
      </c>
      <c r="CU31" s="240">
        <f t="shared" si="144"/>
        <v>486</v>
      </c>
      <c r="CV31" s="240">
        <f t="shared" si="144"/>
        <v>486</v>
      </c>
      <c r="CW31" s="240">
        <f t="shared" si="144"/>
        <v>486</v>
      </c>
      <c r="CX31" s="240">
        <f t="shared" si="144"/>
        <v>486</v>
      </c>
      <c r="CY31" s="240">
        <f t="shared" si="144"/>
        <v>486</v>
      </c>
      <c r="CZ31" s="240">
        <f t="shared" si="144"/>
        <v>486</v>
      </c>
      <c r="DA31" s="240">
        <f t="shared" si="144"/>
        <v>486</v>
      </c>
      <c r="DB31" s="240">
        <f t="shared" si="144"/>
        <v>486</v>
      </c>
      <c r="DC31" s="240">
        <f t="shared" si="144"/>
        <v>486</v>
      </c>
      <c r="DD31" s="240">
        <f t="shared" si="144"/>
        <v>486</v>
      </c>
      <c r="DE31" s="240">
        <f t="shared" si="144"/>
        <v>486</v>
      </c>
      <c r="DF31" s="240">
        <f t="shared" si="144"/>
        <v>486</v>
      </c>
      <c r="DG31" s="240">
        <f t="shared" si="144"/>
        <v>1620</v>
      </c>
      <c r="DH31" s="240">
        <f t="shared" si="144"/>
        <v>1620</v>
      </c>
      <c r="DI31" s="240">
        <f t="shared" si="144"/>
        <v>1620</v>
      </c>
      <c r="DJ31" s="240">
        <f t="shared" si="144"/>
        <v>1620</v>
      </c>
      <c r="DK31" s="240">
        <f t="shared" si="144"/>
        <v>1620</v>
      </c>
      <c r="DL31" s="240">
        <f t="shared" si="144"/>
        <v>1620</v>
      </c>
      <c r="DM31" s="240">
        <f t="shared" si="144"/>
        <v>1620</v>
      </c>
      <c r="DN31" s="240">
        <f t="shared" si="144"/>
        <v>1620</v>
      </c>
      <c r="DO31" s="240">
        <f t="shared" si="144"/>
        <v>1620</v>
      </c>
      <c r="DP31" s="240">
        <f t="shared" si="144"/>
        <v>21600</v>
      </c>
      <c r="DQ31" s="240">
        <f t="shared" si="144"/>
        <v>21600</v>
      </c>
      <c r="DR31" s="249">
        <f t="shared" si="119"/>
        <v>65070</v>
      </c>
      <c r="DS31" s="256">
        <f t="shared" si="120"/>
        <v>-7230</v>
      </c>
      <c r="DT31" s="257">
        <f>'Supressão covid (não aprovada)'!$Q$31</f>
        <v>-0.1</v>
      </c>
      <c r="DU31" s="228"/>
      <c r="DV31" s="244" t="s">
        <v>362</v>
      </c>
      <c r="DW31" s="240">
        <f t="shared" ref="DW31:EB31" si="145">12*DW30</f>
        <v>1782</v>
      </c>
      <c r="DX31" s="240">
        <f t="shared" si="145"/>
        <v>1620</v>
      </c>
      <c r="DY31" s="240">
        <f t="shared" si="145"/>
        <v>1620</v>
      </c>
      <c r="DZ31" s="240">
        <f t="shared" si="145"/>
        <v>1620</v>
      </c>
      <c r="EA31" s="240">
        <f t="shared" si="145"/>
        <v>1620</v>
      </c>
      <c r="EB31" s="240">
        <f t="shared" si="145"/>
        <v>1620</v>
      </c>
      <c r="EC31" s="249">
        <f t="shared" si="121"/>
        <v>9882</v>
      </c>
      <c r="ED31" s="256">
        <f t="shared" si="122"/>
        <v>-1098</v>
      </c>
      <c r="EE31" s="257">
        <f>'Supressão covid (não aprovada)'!$Q$31</f>
        <v>-0.1</v>
      </c>
      <c r="EF31" s="228"/>
      <c r="EG31" s="250" t="s">
        <v>362</v>
      </c>
      <c r="EH31" s="251">
        <f t="shared" ref="EH31:EO31" si="146">12*EH30</f>
        <v>1782</v>
      </c>
      <c r="EI31" s="251">
        <f t="shared" si="146"/>
        <v>1620</v>
      </c>
      <c r="EJ31" s="251">
        <f t="shared" si="146"/>
        <v>1620</v>
      </c>
      <c r="EK31" s="251">
        <f t="shared" si="146"/>
        <v>1620</v>
      </c>
      <c r="EL31" s="251">
        <f t="shared" si="146"/>
        <v>1620</v>
      </c>
      <c r="EM31" s="251">
        <f t="shared" si="146"/>
        <v>1620</v>
      </c>
      <c r="EN31" s="251">
        <f t="shared" si="146"/>
        <v>1620</v>
      </c>
      <c r="EO31" s="251">
        <f t="shared" si="146"/>
        <v>3105</v>
      </c>
      <c r="EP31" s="252">
        <f t="shared" si="123"/>
        <v>14607</v>
      </c>
      <c r="EQ31" s="256">
        <f t="shared" si="124"/>
        <v>-1623</v>
      </c>
      <c r="ER31" s="257">
        <f>'Supressão covid (não aprovada)'!$Q$31</f>
        <v>-0.1</v>
      </c>
      <c r="ES31" s="253"/>
      <c r="ET31" s="244" t="s">
        <v>362</v>
      </c>
      <c r="EU31" s="240">
        <f t="shared" ref="EU31:FO31" si="147">12*EU30</f>
        <v>1782</v>
      </c>
      <c r="EV31" s="240">
        <f t="shared" si="147"/>
        <v>1782</v>
      </c>
      <c r="EW31" s="240">
        <f t="shared" si="147"/>
        <v>1782</v>
      </c>
      <c r="EX31" s="240">
        <f t="shared" si="147"/>
        <v>13608</v>
      </c>
      <c r="EY31" s="240">
        <f t="shared" si="147"/>
        <v>1620</v>
      </c>
      <c r="EZ31" s="240">
        <f t="shared" si="147"/>
        <v>1620</v>
      </c>
      <c r="FA31" s="240">
        <f t="shared" si="147"/>
        <v>1620</v>
      </c>
      <c r="FB31" s="240">
        <f t="shared" si="147"/>
        <v>1620</v>
      </c>
      <c r="FC31" s="240">
        <f t="shared" si="147"/>
        <v>1620</v>
      </c>
      <c r="FD31" s="240">
        <f t="shared" si="147"/>
        <v>1620</v>
      </c>
      <c r="FE31" s="240">
        <f t="shared" si="147"/>
        <v>1620</v>
      </c>
      <c r="FF31" s="240">
        <f t="shared" si="147"/>
        <v>1620</v>
      </c>
      <c r="FG31" s="240">
        <f t="shared" si="147"/>
        <v>1620</v>
      </c>
      <c r="FH31" s="240">
        <f t="shared" si="147"/>
        <v>1620</v>
      </c>
      <c r="FI31" s="240">
        <f t="shared" si="147"/>
        <v>1620</v>
      </c>
      <c r="FJ31" s="240">
        <f t="shared" si="147"/>
        <v>1620</v>
      </c>
      <c r="FK31" s="240">
        <f t="shared" si="147"/>
        <v>1620</v>
      </c>
      <c r="FL31" s="240">
        <f t="shared" si="147"/>
        <v>1620</v>
      </c>
      <c r="FM31" s="240">
        <f t="shared" si="147"/>
        <v>1620</v>
      </c>
      <c r="FN31" s="240">
        <f t="shared" si="147"/>
        <v>1620</v>
      </c>
      <c r="FO31" s="240">
        <f t="shared" si="147"/>
        <v>1620</v>
      </c>
      <c r="FP31" s="249">
        <f t="shared" si="125"/>
        <v>46494</v>
      </c>
      <c r="FQ31" s="256">
        <f t="shared" si="126"/>
        <v>-5166</v>
      </c>
      <c r="FR31" s="257">
        <f>'Supressão covid (não aprovada)'!$Q$31</f>
        <v>-0.1</v>
      </c>
      <c r="FS31" s="223"/>
      <c r="FT31" s="244" t="s">
        <v>362</v>
      </c>
      <c r="FU31" s="240">
        <f t="shared" ref="FU31:GO31" si="148">12*FU30</f>
        <v>1620</v>
      </c>
      <c r="FV31" s="240">
        <f t="shared" si="148"/>
        <v>1620</v>
      </c>
      <c r="FW31" s="240">
        <f t="shared" si="148"/>
        <v>1620</v>
      </c>
      <c r="FX31" s="240">
        <f t="shared" si="148"/>
        <v>1620</v>
      </c>
      <c r="FY31" s="240">
        <f t="shared" si="148"/>
        <v>1620</v>
      </c>
      <c r="FZ31" s="240">
        <f t="shared" si="148"/>
        <v>1620</v>
      </c>
      <c r="GA31" s="240">
        <f t="shared" si="148"/>
        <v>1620</v>
      </c>
      <c r="GB31" s="240">
        <f t="shared" si="148"/>
        <v>1620</v>
      </c>
      <c r="GC31" s="240">
        <f t="shared" si="148"/>
        <v>1620</v>
      </c>
      <c r="GD31" s="240">
        <f t="shared" si="148"/>
        <v>1620</v>
      </c>
      <c r="GE31" s="240">
        <f t="shared" si="148"/>
        <v>1620</v>
      </c>
      <c r="GF31" s="240">
        <f t="shared" si="148"/>
        <v>1620</v>
      </c>
      <c r="GG31" s="240">
        <f t="shared" si="148"/>
        <v>1620</v>
      </c>
      <c r="GH31" s="240">
        <f t="shared" si="148"/>
        <v>1620</v>
      </c>
      <c r="GI31" s="240">
        <f t="shared" si="148"/>
        <v>1620</v>
      </c>
      <c r="GJ31" s="240">
        <f t="shared" si="148"/>
        <v>486</v>
      </c>
      <c r="GK31" s="240">
        <f t="shared" si="148"/>
        <v>486</v>
      </c>
      <c r="GL31" s="240">
        <f t="shared" si="148"/>
        <v>486</v>
      </c>
      <c r="GM31" s="240">
        <f t="shared" si="148"/>
        <v>486</v>
      </c>
      <c r="GN31" s="240">
        <f t="shared" si="148"/>
        <v>13608</v>
      </c>
      <c r="GO31" s="240">
        <f t="shared" si="148"/>
        <v>13608</v>
      </c>
      <c r="GP31" s="249">
        <f t="shared" si="127"/>
        <v>53460</v>
      </c>
      <c r="GQ31" s="256">
        <f t="shared" si="128"/>
        <v>-5940</v>
      </c>
      <c r="GR31" s="257">
        <f>'Supressão covid (não aprovada)'!$Q$31</f>
        <v>-0.1</v>
      </c>
      <c r="GS31" s="223"/>
      <c r="GT31" s="244" t="s">
        <v>362</v>
      </c>
      <c r="GU31" s="240">
        <f t="shared" ref="GU31:HD31" si="149">12*GU30</f>
        <v>486</v>
      </c>
      <c r="GV31" s="240">
        <f t="shared" si="149"/>
        <v>486</v>
      </c>
      <c r="GW31" s="240">
        <f t="shared" si="149"/>
        <v>486</v>
      </c>
      <c r="GX31" s="240">
        <f t="shared" si="149"/>
        <v>1782</v>
      </c>
      <c r="GY31" s="240">
        <f t="shared" si="149"/>
        <v>1620</v>
      </c>
      <c r="GZ31" s="240">
        <f t="shared" si="149"/>
        <v>1620</v>
      </c>
      <c r="HA31" s="240">
        <f t="shared" si="149"/>
        <v>1620</v>
      </c>
      <c r="HB31" s="240">
        <f t="shared" si="149"/>
        <v>1620</v>
      </c>
      <c r="HC31" s="240">
        <f t="shared" si="149"/>
        <v>1620</v>
      </c>
      <c r="HD31" s="240">
        <f t="shared" si="149"/>
        <v>1620</v>
      </c>
      <c r="HE31" s="249">
        <f t="shared" si="129"/>
        <v>12960</v>
      </c>
      <c r="HF31" s="256">
        <f t="shared" si="130"/>
        <v>-1440</v>
      </c>
      <c r="HG31" s="257">
        <f>'Supressão covid (não aprovada)'!$Q$31</f>
        <v>-0.1</v>
      </c>
      <c r="HH31" s="223"/>
      <c r="HI31" s="249">
        <f t="shared" si="131"/>
        <v>345195</v>
      </c>
      <c r="HJ31" s="256">
        <f t="shared" si="132"/>
        <v>-38355</v>
      </c>
      <c r="HK31" s="254">
        <f>HJ31/HI27</f>
        <v>-0.1</v>
      </c>
    </row>
    <row r="32" spans="1:219" ht="18.75">
      <c r="A32" s="57"/>
      <c r="B32" s="233"/>
      <c r="C32" s="233"/>
      <c r="D32" s="233"/>
      <c r="E32" s="233"/>
      <c r="F32" s="233"/>
      <c r="G32" s="233"/>
      <c r="H32" s="233"/>
      <c r="I32" s="234"/>
      <c r="J32" s="260"/>
      <c r="K32" s="261">
        <f>J31/I27</f>
        <v>-0.1</v>
      </c>
      <c r="L32" s="218"/>
      <c r="M32" s="57"/>
      <c r="N32" s="57"/>
      <c r="O32" s="57"/>
      <c r="P32" s="234"/>
      <c r="Q32" s="260"/>
      <c r="R32" s="261">
        <f>Q31/P27</f>
        <v>-0.1</v>
      </c>
      <c r="S32" s="228"/>
      <c r="T32" s="57"/>
      <c r="U32" s="57"/>
      <c r="V32" s="57"/>
      <c r="W32" s="234"/>
      <c r="X32" s="219"/>
      <c r="Y32" s="261">
        <f>X31/W27</f>
        <v>-0.1</v>
      </c>
      <c r="Z32" s="228"/>
      <c r="AA32" s="233"/>
      <c r="AB32" s="233"/>
      <c r="AC32" s="233"/>
      <c r="AD32" s="233"/>
      <c r="AE32" s="233"/>
      <c r="AF32" s="233"/>
      <c r="AG32" s="233"/>
      <c r="AH32" s="234"/>
      <c r="AI32" s="219"/>
      <c r="AJ32" s="261">
        <f>AI31/AH27</f>
        <v>-0.1</v>
      </c>
      <c r="AK32" s="218"/>
      <c r="AL32" s="57"/>
      <c r="AM32" s="57"/>
      <c r="AN32" s="57"/>
      <c r="AO32" s="57"/>
      <c r="AP32" s="57"/>
      <c r="AQ32" s="234"/>
      <c r="AR32" s="219"/>
      <c r="AS32" s="261">
        <f>AR31/AQ27</f>
        <v>-0.1</v>
      </c>
      <c r="AT32" s="228"/>
      <c r="AU32" s="57"/>
      <c r="AV32" s="57"/>
      <c r="AW32" s="57"/>
      <c r="AX32" s="234"/>
      <c r="AY32" s="219"/>
      <c r="AZ32" s="261">
        <f>AY31/AX27</f>
        <v>-0.1</v>
      </c>
      <c r="BA32" s="228"/>
      <c r="BB32" s="235"/>
      <c r="BC32" s="57"/>
      <c r="BD32" s="57"/>
      <c r="BE32" s="57"/>
      <c r="BF32" s="57"/>
      <c r="BG32" s="57"/>
      <c r="BH32" s="57"/>
      <c r="BI32" s="222"/>
      <c r="BJ32" s="222"/>
      <c r="BK32" s="261">
        <f>BJ31/BI27</f>
        <v>-0.1</v>
      </c>
      <c r="BL32" s="228"/>
      <c r="BM32" s="57"/>
      <c r="BN32" s="57"/>
      <c r="BO32" s="57"/>
      <c r="BP32" s="57"/>
      <c r="BQ32" s="234"/>
      <c r="BR32" s="219"/>
      <c r="BS32" s="261">
        <f>BR31/BQ27</f>
        <v>-0.1</v>
      </c>
      <c r="BT32" s="228"/>
      <c r="BU32" s="57"/>
      <c r="BV32" s="57"/>
      <c r="BW32" s="57"/>
      <c r="BX32" s="234"/>
      <c r="BY32" s="219"/>
      <c r="BZ32" s="261">
        <f>BY31/BX27</f>
        <v>-0.1</v>
      </c>
      <c r="CA32" s="228"/>
      <c r="CB32" s="57"/>
      <c r="CC32" s="57"/>
      <c r="CD32" s="57"/>
      <c r="CE32" s="57"/>
      <c r="CF32" s="234"/>
      <c r="CG32" s="219"/>
      <c r="CH32" s="261">
        <f>CG31/CF27</f>
        <v>-0.1</v>
      </c>
      <c r="CI32" s="228"/>
      <c r="CJ32" s="57"/>
      <c r="CK32" s="57"/>
      <c r="CL32" s="57"/>
      <c r="CM32" s="234"/>
      <c r="CN32" s="219"/>
      <c r="CO32" s="261">
        <f>CN31/CM27</f>
        <v>-0.1</v>
      </c>
      <c r="CP32" s="228"/>
      <c r="CQ32" s="235"/>
      <c r="CR32" s="57"/>
      <c r="CS32" s="57"/>
      <c r="CT32" s="57"/>
      <c r="CU32" s="57"/>
      <c r="CV32" s="57"/>
      <c r="CW32" s="57"/>
      <c r="CX32" s="57"/>
      <c r="CY32" s="57"/>
      <c r="CZ32" s="235"/>
      <c r="DA32" s="57"/>
      <c r="DB32" s="57"/>
      <c r="DC32" s="57"/>
      <c r="DD32" s="57"/>
      <c r="DE32" s="57"/>
      <c r="DF32" s="57"/>
      <c r="DG32" s="57"/>
      <c r="DH32" s="57"/>
      <c r="DI32" s="235"/>
      <c r="DJ32" s="57"/>
      <c r="DK32" s="57"/>
      <c r="DL32" s="57"/>
      <c r="DM32" s="57"/>
      <c r="DN32" s="57"/>
      <c r="DO32" s="57"/>
      <c r="DP32" s="57"/>
      <c r="DQ32" s="57"/>
      <c r="DR32" s="222"/>
      <c r="DS32" s="219"/>
      <c r="DT32" s="261">
        <f>DS31/DR27</f>
        <v>-0.1</v>
      </c>
      <c r="DU32" s="228"/>
      <c r="DV32" s="235"/>
      <c r="DW32" s="57"/>
      <c r="DX32" s="57"/>
      <c r="DY32" s="57"/>
      <c r="DZ32" s="57"/>
      <c r="EA32" s="57"/>
      <c r="EB32" s="57"/>
      <c r="EC32" s="222"/>
      <c r="ED32" s="219"/>
      <c r="EE32" s="261">
        <f>ED31/EC27</f>
        <v>-0.1</v>
      </c>
      <c r="EF32" s="228"/>
      <c r="EG32" s="235"/>
      <c r="EH32" s="57"/>
      <c r="EI32" s="57"/>
      <c r="EJ32" s="57"/>
      <c r="EK32" s="57"/>
      <c r="EL32" s="57"/>
      <c r="EM32" s="57"/>
      <c r="EN32" s="57"/>
      <c r="EO32" s="57"/>
      <c r="EP32" s="222"/>
      <c r="EQ32" s="219"/>
      <c r="ER32" s="261">
        <f>EQ31/EP27</f>
        <v>-0.1</v>
      </c>
      <c r="ES32" s="223"/>
      <c r="ET32" s="235"/>
      <c r="EU32" s="57"/>
      <c r="EV32" s="57"/>
      <c r="EW32" s="57"/>
      <c r="EX32" s="57"/>
      <c r="EY32" s="57"/>
      <c r="EZ32" s="57"/>
      <c r="FA32" s="57"/>
      <c r="FB32" s="57"/>
      <c r="FC32" s="235"/>
      <c r="FD32" s="57"/>
      <c r="FE32" s="57"/>
      <c r="FF32" s="57"/>
      <c r="FG32" s="57"/>
      <c r="FH32" s="57"/>
      <c r="FI32" s="57"/>
      <c r="FJ32" s="57"/>
      <c r="FK32" s="57"/>
      <c r="FL32" s="235"/>
      <c r="FM32" s="57"/>
      <c r="FN32" s="57"/>
      <c r="FO32" s="57"/>
      <c r="FP32" s="222"/>
      <c r="FQ32" s="219"/>
      <c r="FR32" s="261">
        <f>FQ31/FP27</f>
        <v>-0.1</v>
      </c>
      <c r="FS32" s="223"/>
      <c r="FT32" s="235"/>
      <c r="FU32" s="57"/>
      <c r="FV32" s="57"/>
      <c r="FW32" s="57"/>
      <c r="FX32" s="57"/>
      <c r="FY32" s="57"/>
      <c r="FZ32" s="57"/>
      <c r="GA32" s="57"/>
      <c r="GB32" s="57"/>
      <c r="GC32" s="235"/>
      <c r="GD32" s="57"/>
      <c r="GE32" s="57"/>
      <c r="GF32" s="57"/>
      <c r="GG32" s="57"/>
      <c r="GH32" s="57"/>
      <c r="GI32" s="57"/>
      <c r="GJ32" s="57"/>
      <c r="GK32" s="57"/>
      <c r="GL32" s="235"/>
      <c r="GM32" s="57"/>
      <c r="GN32" s="57"/>
      <c r="GO32" s="57"/>
      <c r="GP32" s="222"/>
      <c r="GQ32" s="219"/>
      <c r="GR32" s="261">
        <f>GQ31/GP27</f>
        <v>-0.1</v>
      </c>
      <c r="GS32" s="223"/>
      <c r="GT32" s="235"/>
      <c r="GU32" s="57"/>
      <c r="GV32" s="57"/>
      <c r="GW32" s="57"/>
      <c r="GX32" s="57"/>
      <c r="GY32" s="57"/>
      <c r="GZ32" s="57"/>
      <c r="HA32" s="57"/>
      <c r="HB32" s="57"/>
      <c r="HC32" s="235"/>
      <c r="HD32" s="57"/>
      <c r="HE32" s="222"/>
      <c r="HF32" s="219"/>
      <c r="HG32" s="261">
        <f>HF31/HE27</f>
        <v>-0.1</v>
      </c>
      <c r="HH32" s="223"/>
      <c r="HI32" s="222"/>
      <c r="HJ32" s="219"/>
      <c r="HK32" s="220"/>
    </row>
    <row r="33" spans="1:219" ht="18.75">
      <c r="A33" s="57"/>
      <c r="B33" s="334" t="s">
        <v>81</v>
      </c>
      <c r="C33" s="328"/>
      <c r="D33" s="328"/>
      <c r="E33" s="328"/>
      <c r="F33" s="328"/>
      <c r="G33" s="328"/>
      <c r="H33" s="321"/>
      <c r="I33" s="236" t="s">
        <v>361</v>
      </c>
      <c r="J33" s="260"/>
      <c r="K33" s="219"/>
      <c r="L33" s="218"/>
      <c r="M33" s="332" t="s">
        <v>81</v>
      </c>
      <c r="N33" s="298"/>
      <c r="O33" s="302"/>
      <c r="P33" s="236" t="s">
        <v>361</v>
      </c>
      <c r="Q33" s="260"/>
      <c r="R33" s="219"/>
      <c r="S33" s="228"/>
      <c r="T33" s="332" t="s">
        <v>81</v>
      </c>
      <c r="U33" s="298"/>
      <c r="V33" s="302"/>
      <c r="W33" s="236" t="s">
        <v>361</v>
      </c>
      <c r="X33" s="219"/>
      <c r="Y33" s="219"/>
      <c r="Z33" s="228"/>
      <c r="AA33" s="334" t="s">
        <v>81</v>
      </c>
      <c r="AB33" s="328"/>
      <c r="AC33" s="328"/>
      <c r="AD33" s="328"/>
      <c r="AE33" s="328"/>
      <c r="AF33" s="328"/>
      <c r="AG33" s="321"/>
      <c r="AH33" s="236" t="s">
        <v>361</v>
      </c>
      <c r="AI33" s="219"/>
      <c r="AJ33" s="219"/>
      <c r="AK33" s="218"/>
      <c r="AL33" s="332" t="s">
        <v>81</v>
      </c>
      <c r="AM33" s="298"/>
      <c r="AN33" s="298"/>
      <c r="AO33" s="298"/>
      <c r="AP33" s="302"/>
      <c r="AQ33" s="236" t="s">
        <v>361</v>
      </c>
      <c r="AR33" s="219"/>
      <c r="AS33" s="219"/>
      <c r="AT33" s="228"/>
      <c r="AU33" s="332" t="s">
        <v>81</v>
      </c>
      <c r="AV33" s="298"/>
      <c r="AW33" s="302"/>
      <c r="AX33" s="236" t="s">
        <v>361</v>
      </c>
      <c r="AY33" s="219"/>
      <c r="AZ33" s="219"/>
      <c r="BA33" s="228"/>
      <c r="BB33" s="332" t="s">
        <v>81</v>
      </c>
      <c r="BC33" s="298"/>
      <c r="BD33" s="298"/>
      <c r="BE33" s="298"/>
      <c r="BF33" s="298"/>
      <c r="BG33" s="298"/>
      <c r="BH33" s="302"/>
      <c r="BI33" s="237" t="s">
        <v>361</v>
      </c>
      <c r="BJ33" s="222"/>
      <c r="BK33" s="219"/>
      <c r="BL33" s="228"/>
      <c r="BM33" s="332" t="s">
        <v>81</v>
      </c>
      <c r="BN33" s="298"/>
      <c r="BO33" s="298"/>
      <c r="BP33" s="302"/>
      <c r="BQ33" s="236" t="s">
        <v>361</v>
      </c>
      <c r="BR33" s="219"/>
      <c r="BS33" s="219"/>
      <c r="BT33" s="228"/>
      <c r="BU33" s="332" t="s">
        <v>81</v>
      </c>
      <c r="BV33" s="298"/>
      <c r="BW33" s="302"/>
      <c r="BX33" s="236" t="s">
        <v>361</v>
      </c>
      <c r="BY33" s="219"/>
      <c r="BZ33" s="219"/>
      <c r="CA33" s="228"/>
      <c r="CB33" s="332" t="s">
        <v>81</v>
      </c>
      <c r="CC33" s="298"/>
      <c r="CD33" s="298"/>
      <c r="CE33" s="302"/>
      <c r="CF33" s="236" t="s">
        <v>361</v>
      </c>
      <c r="CG33" s="219"/>
      <c r="CH33" s="219"/>
      <c r="CI33" s="228"/>
      <c r="CJ33" s="332" t="s">
        <v>81</v>
      </c>
      <c r="CK33" s="298"/>
      <c r="CL33" s="302"/>
      <c r="CM33" s="236" t="s">
        <v>361</v>
      </c>
      <c r="CN33" s="219"/>
      <c r="CO33" s="219"/>
      <c r="CP33" s="228"/>
      <c r="CQ33" s="332" t="s">
        <v>81</v>
      </c>
      <c r="CR33" s="298"/>
      <c r="CS33" s="298"/>
      <c r="CT33" s="298"/>
      <c r="CU33" s="298"/>
      <c r="CV33" s="298"/>
      <c r="CW33" s="298"/>
      <c r="CX33" s="298"/>
      <c r="CY33" s="298"/>
      <c r="CZ33" s="298"/>
      <c r="DA33" s="298"/>
      <c r="DB33" s="298"/>
      <c r="DC33" s="298"/>
      <c r="DD33" s="298"/>
      <c r="DE33" s="298"/>
      <c r="DF33" s="298"/>
      <c r="DG33" s="298"/>
      <c r="DH33" s="298"/>
      <c r="DI33" s="298"/>
      <c r="DJ33" s="298"/>
      <c r="DK33" s="298"/>
      <c r="DL33" s="298"/>
      <c r="DM33" s="298"/>
      <c r="DN33" s="298"/>
      <c r="DO33" s="298"/>
      <c r="DP33" s="298"/>
      <c r="DQ33" s="302"/>
      <c r="DR33" s="237" t="s">
        <v>361</v>
      </c>
      <c r="DS33" s="219"/>
      <c r="DT33" s="219"/>
      <c r="DU33" s="228"/>
      <c r="DV33" s="332" t="s">
        <v>81</v>
      </c>
      <c r="DW33" s="298"/>
      <c r="DX33" s="298"/>
      <c r="DY33" s="298"/>
      <c r="DZ33" s="298"/>
      <c r="EA33" s="298"/>
      <c r="EB33" s="302"/>
      <c r="EC33" s="237" t="s">
        <v>361</v>
      </c>
      <c r="ED33" s="219"/>
      <c r="EE33" s="219"/>
      <c r="EF33" s="228"/>
      <c r="EG33" s="333" t="s">
        <v>81</v>
      </c>
      <c r="EH33" s="298"/>
      <c r="EI33" s="298"/>
      <c r="EJ33" s="298"/>
      <c r="EK33" s="298"/>
      <c r="EL33" s="298"/>
      <c r="EM33" s="298"/>
      <c r="EN33" s="298"/>
      <c r="EO33" s="302"/>
      <c r="EP33" s="237" t="s">
        <v>361</v>
      </c>
      <c r="EQ33" s="219"/>
      <c r="ER33" s="219"/>
      <c r="ES33" s="223"/>
      <c r="ET33" s="332" t="s">
        <v>81</v>
      </c>
      <c r="EU33" s="298"/>
      <c r="EV33" s="298"/>
      <c r="EW33" s="298"/>
      <c r="EX33" s="298"/>
      <c r="EY33" s="298"/>
      <c r="EZ33" s="298"/>
      <c r="FA33" s="298"/>
      <c r="FB33" s="298"/>
      <c r="FC33" s="298"/>
      <c r="FD33" s="298"/>
      <c r="FE33" s="298"/>
      <c r="FF33" s="298"/>
      <c r="FG33" s="298"/>
      <c r="FH33" s="298"/>
      <c r="FI33" s="298"/>
      <c r="FJ33" s="298"/>
      <c r="FK33" s="298"/>
      <c r="FL33" s="298"/>
      <c r="FM33" s="298"/>
      <c r="FN33" s="298"/>
      <c r="FO33" s="302"/>
      <c r="FP33" s="237" t="s">
        <v>361</v>
      </c>
      <c r="FQ33" s="219"/>
      <c r="FR33" s="219"/>
      <c r="FS33" s="223"/>
      <c r="FT33" s="332" t="s">
        <v>81</v>
      </c>
      <c r="FU33" s="298"/>
      <c r="FV33" s="298"/>
      <c r="FW33" s="298"/>
      <c r="FX33" s="298"/>
      <c r="FY33" s="298"/>
      <c r="FZ33" s="298"/>
      <c r="GA33" s="298"/>
      <c r="GB33" s="298"/>
      <c r="GC33" s="298"/>
      <c r="GD33" s="298"/>
      <c r="GE33" s="298"/>
      <c r="GF33" s="298"/>
      <c r="GG33" s="298"/>
      <c r="GH33" s="298"/>
      <c r="GI33" s="298"/>
      <c r="GJ33" s="298"/>
      <c r="GK33" s="298"/>
      <c r="GL33" s="298"/>
      <c r="GM33" s="298"/>
      <c r="GN33" s="298"/>
      <c r="GO33" s="302"/>
      <c r="GP33" s="237" t="s">
        <v>361</v>
      </c>
      <c r="GQ33" s="219"/>
      <c r="GR33" s="219"/>
      <c r="GS33" s="223"/>
      <c r="GT33" s="332" t="s">
        <v>81</v>
      </c>
      <c r="GU33" s="298"/>
      <c r="GV33" s="298"/>
      <c r="GW33" s="298"/>
      <c r="GX33" s="298"/>
      <c r="GY33" s="298"/>
      <c r="GZ33" s="298"/>
      <c r="HA33" s="298"/>
      <c r="HB33" s="298"/>
      <c r="HC33" s="298"/>
      <c r="HD33" s="302"/>
      <c r="HE33" s="237" t="s">
        <v>361</v>
      </c>
      <c r="HF33" s="219"/>
      <c r="HG33" s="219"/>
      <c r="HH33" s="223"/>
      <c r="HI33" s="237"/>
      <c r="HJ33" s="219"/>
      <c r="HK33" s="220"/>
    </row>
    <row r="34" spans="1:219" ht="18.75">
      <c r="A34" s="57"/>
      <c r="B34" s="238" t="s">
        <v>5</v>
      </c>
      <c r="C34" s="239">
        <f>'Supressão covid (não aprovada)'!$O$43</f>
        <v>36</v>
      </c>
      <c r="D34" s="239">
        <f>'Supressão covid (não aprovada)'!$O$43</f>
        <v>36</v>
      </c>
      <c r="E34" s="240">
        <f>'Supressão covid (não aprovada)'!$O$44</f>
        <v>132</v>
      </c>
      <c r="F34" s="240">
        <f>'Supressão covid (não aprovada)'!$O$45</f>
        <v>120</v>
      </c>
      <c r="G34" s="240">
        <f>'Supressão covid (não aprovada)'!$O$45</f>
        <v>120</v>
      </c>
      <c r="H34" s="240">
        <f>'Supressão covid (não aprovada)'!$O$45</f>
        <v>120</v>
      </c>
      <c r="I34" s="241">
        <f t="shared" ref="I34:I35" si="150">SUM(C34:H34)</f>
        <v>564</v>
      </c>
      <c r="J34" s="242">
        <f t="shared" ref="J34:J35" si="151">I34-I26</f>
        <v>-141</v>
      </c>
      <c r="K34" s="262">
        <f>'Supressão covid (não aprovada)'!$Q$43</f>
        <v>0</v>
      </c>
      <c r="L34" s="218"/>
      <c r="M34" s="238" t="s">
        <v>5</v>
      </c>
      <c r="N34" s="240">
        <f>'Supressão covid (não aprovada)'!$O$45</f>
        <v>120</v>
      </c>
      <c r="O34" s="240">
        <f>'Supressão covid (não aprovada)'!$O$45</f>
        <v>120</v>
      </c>
      <c r="P34" s="241">
        <f t="shared" ref="P34:P35" si="152">SUM(N34:O34)</f>
        <v>240</v>
      </c>
      <c r="Q34" s="242">
        <f t="shared" ref="Q34:Q35" si="153">P34-P26</f>
        <v>-60</v>
      </c>
      <c r="R34" s="262">
        <f>'Supressão covid (não aprovada)'!$Q$43</f>
        <v>0</v>
      </c>
      <c r="S34" s="228"/>
      <c r="T34" s="238" t="s">
        <v>5</v>
      </c>
      <c r="U34" s="240">
        <f>'Supressão covid (não aprovada)'!$O$45</f>
        <v>120</v>
      </c>
      <c r="V34" s="239">
        <f>'Supressão covid (não aprovada)'!$O$46</f>
        <v>1008</v>
      </c>
      <c r="W34" s="241">
        <f t="shared" ref="W34:W35" si="154">SUM(U34:V34)</f>
        <v>1128</v>
      </c>
      <c r="X34" s="242">
        <f t="shared" ref="X34:X35" si="155">W34-W26</f>
        <v>-282</v>
      </c>
      <c r="Y34" s="262">
        <f>'Supressão covid (não aprovada)'!$Q$43</f>
        <v>0</v>
      </c>
      <c r="Z34" s="228"/>
      <c r="AA34" s="238" t="s">
        <v>5</v>
      </c>
      <c r="AB34" s="239">
        <f>'Supressão covid (não aprovada)'!$O$43</f>
        <v>36</v>
      </c>
      <c r="AC34" s="240">
        <f>'Supressão covid (não aprovada)'!$O$44</f>
        <v>132</v>
      </c>
      <c r="AD34" s="240">
        <f>'Supressão covid (não aprovada)'!$O$45</f>
        <v>120</v>
      </c>
      <c r="AE34" s="240">
        <f>'Supressão covid (não aprovada)'!$O$45</f>
        <v>120</v>
      </c>
      <c r="AF34" s="240">
        <f>'Supressão covid (não aprovada)'!$O$45</f>
        <v>120</v>
      </c>
      <c r="AG34" s="239">
        <f>'Supressão covid (não aprovada)'!$O$46</f>
        <v>1008</v>
      </c>
      <c r="AH34" s="241">
        <f t="shared" ref="AH34:AH35" si="156">SUM(AB34:AG34)</f>
        <v>1536</v>
      </c>
      <c r="AI34" s="242">
        <f t="shared" ref="AI34:AI35" si="157">AH34-AH26</f>
        <v>-384</v>
      </c>
      <c r="AJ34" s="262">
        <f>'Supressão covid (não aprovada)'!$Q$43</f>
        <v>0</v>
      </c>
      <c r="AK34" s="218"/>
      <c r="AL34" s="238" t="s">
        <v>5</v>
      </c>
      <c r="AM34" s="240">
        <f>'Supressão covid (não aprovada)'!$O$44</f>
        <v>132</v>
      </c>
      <c r="AN34" s="240">
        <f>'Supressão covid (não aprovada)'!$O$45</f>
        <v>120</v>
      </c>
      <c r="AO34" s="240">
        <f>'Supressão covid (não aprovada)'!$O$45</f>
        <v>120</v>
      </c>
      <c r="AP34" s="240">
        <f>'Supressão covid (não aprovada)'!$O$45</f>
        <v>120</v>
      </c>
      <c r="AQ34" s="241">
        <f t="shared" ref="AQ34:AQ35" si="158">SUM(AM34:AP34)</f>
        <v>492</v>
      </c>
      <c r="AR34" s="242">
        <f t="shared" ref="AR34:AR35" si="159">AQ34-AQ26</f>
        <v>-123</v>
      </c>
      <c r="AS34" s="262">
        <f>'Supressão covid (não aprovada)'!$Q$43</f>
        <v>0</v>
      </c>
      <c r="AT34" s="228"/>
      <c r="AU34" s="238" t="s">
        <v>5</v>
      </c>
      <c r="AV34" s="239">
        <f>'Supressão covid (não aprovada)'!$O$46</f>
        <v>1008</v>
      </c>
      <c r="AW34" s="239">
        <f>'Supressão covid (não aprovada)'!$O$46</f>
        <v>1008</v>
      </c>
      <c r="AX34" s="241">
        <f t="shared" ref="AX34:AX35" si="160">SUM(AV34:AW34)</f>
        <v>2016</v>
      </c>
      <c r="AY34" s="242">
        <f t="shared" ref="AY34:AY35" si="161">AX34-AX26</f>
        <v>-504</v>
      </c>
      <c r="AZ34" s="262">
        <f>'Supressão covid (não aprovada)'!$Q$43</f>
        <v>0</v>
      </c>
      <c r="BA34" s="228"/>
      <c r="BB34" s="244" t="s">
        <v>5</v>
      </c>
      <c r="BC34" s="240">
        <f>'Supressão covid (não aprovada)'!$O$45</f>
        <v>120</v>
      </c>
      <c r="BD34" s="240">
        <f>'Supressão covid (não aprovada)'!$O$45</f>
        <v>120</v>
      </c>
      <c r="BE34" s="240">
        <f>'Supressão covid (não aprovada)'!$O$45</f>
        <v>120</v>
      </c>
      <c r="BF34" s="240">
        <f>'Supressão covid (não aprovada)'!$O$45</f>
        <v>120</v>
      </c>
      <c r="BG34" s="239">
        <f>'Supressão covid (não aprovada)'!$O$46</f>
        <v>1008</v>
      </c>
      <c r="BH34" s="239">
        <f>'Supressão covid (não aprovada)'!$O$46</f>
        <v>1008</v>
      </c>
      <c r="BI34" s="245">
        <f t="shared" ref="BI34:BI35" si="162">SUM(BC34:BH34)</f>
        <v>2496</v>
      </c>
      <c r="BJ34" s="246">
        <f t="shared" ref="BJ34:BJ35" si="163">BI34-BI26</f>
        <v>-624</v>
      </c>
      <c r="BK34" s="262">
        <f>'Supressão covid (não aprovada)'!$Q$43</f>
        <v>0</v>
      </c>
      <c r="BL34" s="228"/>
      <c r="BM34" s="238" t="s">
        <v>5</v>
      </c>
      <c r="BN34" s="240">
        <f>'Supressão covid (não aprovada)'!$O$44</f>
        <v>132</v>
      </c>
      <c r="BO34" s="240">
        <f>'Supressão covid (não aprovada)'!$O$45</f>
        <v>120</v>
      </c>
      <c r="BP34" s="240">
        <f>'Supressão covid (não aprovada)'!$O$45</f>
        <v>120</v>
      </c>
      <c r="BQ34" s="241">
        <f t="shared" ref="BQ34:BQ35" si="164">SUM(BN34:BP34)</f>
        <v>372</v>
      </c>
      <c r="BR34" s="242">
        <f t="shared" ref="BR34:BR35" si="165">BQ34-BQ26</f>
        <v>-93</v>
      </c>
      <c r="BS34" s="262">
        <f>'Supressão covid (não aprovada)'!$Q$43</f>
        <v>0</v>
      </c>
      <c r="BT34" s="228"/>
      <c r="BU34" s="238" t="s">
        <v>5</v>
      </c>
      <c r="BV34" s="240">
        <f>'Supressão covid (não aprovada)'!$O$45</f>
        <v>120</v>
      </c>
      <c r="BW34" s="240">
        <f>'Supressão covid (não aprovada)'!$O$45</f>
        <v>120</v>
      </c>
      <c r="BX34" s="241">
        <f t="shared" ref="BX34:BX35" si="166">SUM(BV34:BW34)</f>
        <v>240</v>
      </c>
      <c r="BY34" s="247">
        <f t="shared" ref="BY34:BY35" si="167">BX34-BX26</f>
        <v>-60</v>
      </c>
      <c r="BZ34" s="262">
        <f>'Supressão covid (não aprovada)'!$Q$43</f>
        <v>0</v>
      </c>
      <c r="CA34" s="228"/>
      <c r="CB34" s="238" t="s">
        <v>5</v>
      </c>
      <c r="CC34" s="240">
        <f>'Supressão covid (não aprovada)'!$O$45</f>
        <v>120</v>
      </c>
      <c r="CD34" s="240">
        <f>'Supressão covid (não aprovada)'!$O$45</f>
        <v>120</v>
      </c>
      <c r="CE34" s="240">
        <f>'Supressão covid (não aprovada)'!$O$45</f>
        <v>120</v>
      </c>
      <c r="CF34" s="241">
        <f t="shared" ref="CF34:CF35" si="168">SUM(CC34:CE34)</f>
        <v>360</v>
      </c>
      <c r="CG34" s="242">
        <f t="shared" ref="CG34:CG35" si="169">CF34-CF26</f>
        <v>-90</v>
      </c>
      <c r="CH34" s="262">
        <f>'Supressão covid (não aprovada)'!$Q$43</f>
        <v>0</v>
      </c>
      <c r="CI34" s="228"/>
      <c r="CJ34" s="238" t="s">
        <v>5</v>
      </c>
      <c r="CK34" s="240">
        <f>'Supressão covid (não aprovada)'!$O$45</f>
        <v>120</v>
      </c>
      <c r="CL34" s="239">
        <f>'Supressão covid (não aprovada)'!$O$46</f>
        <v>1008</v>
      </c>
      <c r="CM34" s="248">
        <f t="shared" ref="CM34:CM35" si="170">SUM(CK34:CL34)</f>
        <v>1128</v>
      </c>
      <c r="CN34" s="242">
        <f t="shared" ref="CN34:CN35" si="171">CM34-CM26</f>
        <v>-282</v>
      </c>
      <c r="CO34" s="262">
        <f>'Supressão covid (não aprovada)'!$Q$43</f>
        <v>0</v>
      </c>
      <c r="CP34" s="228"/>
      <c r="CQ34" s="244" t="s">
        <v>5</v>
      </c>
      <c r="CR34" s="239">
        <f>'Supressão covid (não aprovada)'!$O$43</f>
        <v>36</v>
      </c>
      <c r="CS34" s="239">
        <f>'Supressão covid (não aprovada)'!$O$43</f>
        <v>36</v>
      </c>
      <c r="CT34" s="239">
        <f>'Supressão covid (não aprovada)'!$O$43</f>
        <v>36</v>
      </c>
      <c r="CU34" s="239">
        <f>'Supressão covid (não aprovada)'!$O$43</f>
        <v>36</v>
      </c>
      <c r="CV34" s="239">
        <f>'Supressão covid (não aprovada)'!$O$43</f>
        <v>36</v>
      </c>
      <c r="CW34" s="239">
        <f>'Supressão covid (não aprovada)'!$O$43</f>
        <v>36</v>
      </c>
      <c r="CX34" s="239">
        <f>'Supressão covid (não aprovada)'!$O$43</f>
        <v>36</v>
      </c>
      <c r="CY34" s="239">
        <f>'Supressão covid (não aprovada)'!$O$43</f>
        <v>36</v>
      </c>
      <c r="CZ34" s="239">
        <f>'Supressão covid (não aprovada)'!$O$43</f>
        <v>36</v>
      </c>
      <c r="DA34" s="239">
        <f>'Supressão covid (não aprovada)'!$O$43</f>
        <v>36</v>
      </c>
      <c r="DB34" s="239">
        <f>'Supressão covid (não aprovada)'!$O$43</f>
        <v>36</v>
      </c>
      <c r="DC34" s="239">
        <f>'Supressão covid (não aprovada)'!$O$43</f>
        <v>36</v>
      </c>
      <c r="DD34" s="239">
        <f>'Supressão covid (não aprovada)'!$O$43</f>
        <v>36</v>
      </c>
      <c r="DE34" s="239">
        <f>'Supressão covid (não aprovada)'!$O$43</f>
        <v>36</v>
      </c>
      <c r="DF34" s="239">
        <f>'Supressão covid (não aprovada)'!$O$43</f>
        <v>36</v>
      </c>
      <c r="DG34" s="240">
        <f>'Supressão covid (não aprovada)'!$O$45</f>
        <v>120</v>
      </c>
      <c r="DH34" s="240">
        <f>'Supressão covid (não aprovada)'!$O$45</f>
        <v>120</v>
      </c>
      <c r="DI34" s="240">
        <f>'Supressão covid (não aprovada)'!$O$45</f>
        <v>120</v>
      </c>
      <c r="DJ34" s="240">
        <f>'Supressão covid (não aprovada)'!$O$45</f>
        <v>120</v>
      </c>
      <c r="DK34" s="240">
        <f>'Supressão covid (não aprovada)'!$O$45</f>
        <v>120</v>
      </c>
      <c r="DL34" s="240">
        <f>'Supressão covid (não aprovada)'!$O$45</f>
        <v>120</v>
      </c>
      <c r="DM34" s="240">
        <f>'Supressão covid (não aprovada)'!$O$45</f>
        <v>120</v>
      </c>
      <c r="DN34" s="240">
        <f>'Supressão covid (não aprovada)'!$O$45</f>
        <v>120</v>
      </c>
      <c r="DO34" s="240">
        <f>'Supressão covid (não aprovada)'!$O$45</f>
        <v>120</v>
      </c>
      <c r="DP34" s="240">
        <f>'Supressão covid (não aprovada)'!$O$48</f>
        <v>1600</v>
      </c>
      <c r="DQ34" s="240">
        <f>'Supressão covid (não aprovada)'!$O$48</f>
        <v>1600</v>
      </c>
      <c r="DR34" s="249">
        <f t="shared" ref="DR34:DR35" si="172">SUM(CR34:DQ34)</f>
        <v>4820</v>
      </c>
      <c r="DS34" s="242">
        <f t="shared" ref="DS34:DS35" si="173">DR34-DR26</f>
        <v>-1205</v>
      </c>
      <c r="DT34" s="262">
        <f>'Supressão covid (não aprovada)'!$Q$43</f>
        <v>0</v>
      </c>
      <c r="DU34" s="228"/>
      <c r="DV34" s="244" t="s">
        <v>5</v>
      </c>
      <c r="DW34" s="240">
        <f>'Supressão covid (não aprovada)'!$O$44</f>
        <v>132</v>
      </c>
      <c r="DX34" s="240">
        <f>'Supressão covid (não aprovada)'!$O$45</f>
        <v>120</v>
      </c>
      <c r="DY34" s="240">
        <f>'Supressão covid (não aprovada)'!$O$45</f>
        <v>120</v>
      </c>
      <c r="DZ34" s="240">
        <f>'Supressão covid (não aprovada)'!$O$45</f>
        <v>120</v>
      </c>
      <c r="EA34" s="240">
        <f>'Supressão covid (não aprovada)'!$O$45</f>
        <v>120</v>
      </c>
      <c r="EB34" s="240">
        <f>'Supressão covid (não aprovada)'!$O$45</f>
        <v>120</v>
      </c>
      <c r="EC34" s="249">
        <f t="shared" ref="EC34:EC35" si="174">SUM(DW34:EB34)</f>
        <v>732</v>
      </c>
      <c r="ED34" s="242">
        <f t="shared" ref="ED34:ED35" si="175">EC34-EC26</f>
        <v>-183</v>
      </c>
      <c r="EE34" s="262">
        <f>'Supressão covid (não aprovada)'!$Q$43</f>
        <v>0</v>
      </c>
      <c r="EF34" s="228"/>
      <c r="EG34" s="250" t="s">
        <v>5</v>
      </c>
      <c r="EH34" s="251">
        <f>'Supressão covid (não aprovada)'!$O$44</f>
        <v>132</v>
      </c>
      <c r="EI34" s="251">
        <f>'Supressão covid (não aprovada)'!$O$45</f>
        <v>120</v>
      </c>
      <c r="EJ34" s="251">
        <f>'Supressão covid (não aprovada)'!$O$45</f>
        <v>120</v>
      </c>
      <c r="EK34" s="251">
        <f>'Supressão covid (não aprovada)'!$O$45</f>
        <v>120</v>
      </c>
      <c r="EL34" s="251">
        <f>'Supressão covid (não aprovada)'!$O$45</f>
        <v>120</v>
      </c>
      <c r="EM34" s="251">
        <f>'Supressão covid (não aprovada)'!$O$45</f>
        <v>120</v>
      </c>
      <c r="EN34" s="251">
        <f>'Supressão covid (não aprovada)'!$O$45</f>
        <v>120</v>
      </c>
      <c r="EO34" s="251">
        <f>'Supressão covid (não aprovada)'!$O$47</f>
        <v>230</v>
      </c>
      <c r="EP34" s="252">
        <f t="shared" ref="EP34:EP35" si="176">SUM(EH34:EO34)</f>
        <v>1082</v>
      </c>
      <c r="EQ34" s="242">
        <f t="shared" ref="EQ34:EQ35" si="177">EP34-EP26</f>
        <v>-270.5</v>
      </c>
      <c r="ER34" s="262">
        <f>'Supressão covid (não aprovada)'!$Q$43</f>
        <v>0</v>
      </c>
      <c r="ES34" s="253"/>
      <c r="ET34" s="244" t="s">
        <v>5</v>
      </c>
      <c r="EU34" s="251">
        <f>'Supressão covid (não aprovada)'!$O$44</f>
        <v>132</v>
      </c>
      <c r="EV34" s="251">
        <f>'Supressão covid (não aprovada)'!$O$44</f>
        <v>132</v>
      </c>
      <c r="EW34" s="251">
        <f>'Supressão covid (não aprovada)'!$O$44</f>
        <v>132</v>
      </c>
      <c r="EX34" s="239">
        <f>'Supressão covid (não aprovada)'!$O$46</f>
        <v>1008</v>
      </c>
      <c r="EY34" s="240">
        <f>'Supressão covid (não aprovada)'!$O$45</f>
        <v>120</v>
      </c>
      <c r="EZ34" s="240">
        <f>'Supressão covid (não aprovada)'!$O$45</f>
        <v>120</v>
      </c>
      <c r="FA34" s="240">
        <f>'Supressão covid (não aprovada)'!$O$45</f>
        <v>120</v>
      </c>
      <c r="FB34" s="240">
        <f>'Supressão covid (não aprovada)'!$O$45</f>
        <v>120</v>
      </c>
      <c r="FC34" s="240">
        <f>'Supressão covid (não aprovada)'!$O$45</f>
        <v>120</v>
      </c>
      <c r="FD34" s="240">
        <f>'Supressão covid (não aprovada)'!$O$45</f>
        <v>120</v>
      </c>
      <c r="FE34" s="240">
        <f>'Supressão covid (não aprovada)'!$O$45</f>
        <v>120</v>
      </c>
      <c r="FF34" s="240">
        <f>'Supressão covid (não aprovada)'!$O$45</f>
        <v>120</v>
      </c>
      <c r="FG34" s="240">
        <f>'Supressão covid (não aprovada)'!$O$45</f>
        <v>120</v>
      </c>
      <c r="FH34" s="240">
        <f>'Supressão covid (não aprovada)'!$O$45</f>
        <v>120</v>
      </c>
      <c r="FI34" s="240">
        <f>'Supressão covid (não aprovada)'!$O$45</f>
        <v>120</v>
      </c>
      <c r="FJ34" s="240">
        <f>'Supressão covid (não aprovada)'!$O$45</f>
        <v>120</v>
      </c>
      <c r="FK34" s="240">
        <f>'Supressão covid (não aprovada)'!$O$45</f>
        <v>120</v>
      </c>
      <c r="FL34" s="240">
        <f>'Supressão covid (não aprovada)'!$O$45</f>
        <v>120</v>
      </c>
      <c r="FM34" s="240">
        <f>'Supressão covid (não aprovada)'!$O$45</f>
        <v>120</v>
      </c>
      <c r="FN34" s="240">
        <f>'Supressão covid (não aprovada)'!$O$45</f>
        <v>120</v>
      </c>
      <c r="FO34" s="240">
        <f>'Supressão covid (não aprovada)'!$O$45</f>
        <v>120</v>
      </c>
      <c r="FP34" s="249">
        <f t="shared" ref="FP34:FP35" si="178">SUM(EU34:FO34)</f>
        <v>3444</v>
      </c>
      <c r="FQ34" s="242">
        <f t="shared" ref="FQ34:FQ35" si="179">FP34-FP26</f>
        <v>-861</v>
      </c>
      <c r="FR34" s="262">
        <f>'Supressão covid (não aprovada)'!$Q$43</f>
        <v>0</v>
      </c>
      <c r="FS34" s="223"/>
      <c r="FT34" s="244" t="s">
        <v>5</v>
      </c>
      <c r="FU34" s="240">
        <f>'Supressão covid (não aprovada)'!$O$45</f>
        <v>120</v>
      </c>
      <c r="FV34" s="240">
        <f>'Supressão covid (não aprovada)'!$O$45</f>
        <v>120</v>
      </c>
      <c r="FW34" s="240">
        <f>'Supressão covid (não aprovada)'!$O$45</f>
        <v>120</v>
      </c>
      <c r="FX34" s="240">
        <f>'Supressão covid (não aprovada)'!$O$45</f>
        <v>120</v>
      </c>
      <c r="FY34" s="240">
        <f>'Supressão covid (não aprovada)'!$O$45</f>
        <v>120</v>
      </c>
      <c r="FZ34" s="240">
        <f>'Supressão covid (não aprovada)'!$O$45</f>
        <v>120</v>
      </c>
      <c r="GA34" s="240">
        <f>'Supressão covid (não aprovada)'!$O$45</f>
        <v>120</v>
      </c>
      <c r="GB34" s="240">
        <f>'Supressão covid (não aprovada)'!$O$45</f>
        <v>120</v>
      </c>
      <c r="GC34" s="240">
        <f>'Supressão covid (não aprovada)'!$O$45</f>
        <v>120</v>
      </c>
      <c r="GD34" s="240">
        <f>'Supressão covid (não aprovada)'!$O$45</f>
        <v>120</v>
      </c>
      <c r="GE34" s="240">
        <f>'Supressão covid (não aprovada)'!$O$45</f>
        <v>120</v>
      </c>
      <c r="GF34" s="240">
        <f>'Supressão covid (não aprovada)'!$O$45</f>
        <v>120</v>
      </c>
      <c r="GG34" s="240">
        <f>'Supressão covid (não aprovada)'!$O$45</f>
        <v>120</v>
      </c>
      <c r="GH34" s="240">
        <f>'Supressão covid (não aprovada)'!$O$45</f>
        <v>120</v>
      </c>
      <c r="GI34" s="240">
        <f>'Supressão covid (não aprovada)'!$O$45</f>
        <v>120</v>
      </c>
      <c r="GJ34" s="239">
        <f>'Supressão covid (não aprovada)'!$O$43</f>
        <v>36</v>
      </c>
      <c r="GK34" s="239">
        <f>'Supressão covid (não aprovada)'!$O$43</f>
        <v>36</v>
      </c>
      <c r="GL34" s="239">
        <f>'Supressão covid (não aprovada)'!$O$43</f>
        <v>36</v>
      </c>
      <c r="GM34" s="239">
        <f>'Supressão covid (não aprovada)'!$O$43</f>
        <v>36</v>
      </c>
      <c r="GN34" s="239">
        <f>'Supressão covid (não aprovada)'!$O$46</f>
        <v>1008</v>
      </c>
      <c r="GO34" s="239">
        <f>'Supressão covid (não aprovada)'!$O$46</f>
        <v>1008</v>
      </c>
      <c r="GP34" s="249">
        <f t="shared" ref="GP34:GP35" si="180">SUM(FU34:GO34)</f>
        <v>3960</v>
      </c>
      <c r="GQ34" s="242">
        <f t="shared" ref="GQ34:GQ35" si="181">GP34-GP26</f>
        <v>-990</v>
      </c>
      <c r="GR34" s="262">
        <f>'Supressão covid (não aprovada)'!$Q$43</f>
        <v>0</v>
      </c>
      <c r="GS34" s="223"/>
      <c r="GT34" s="244" t="s">
        <v>5</v>
      </c>
      <c r="GU34" s="239">
        <f>'Supressão covid (não aprovada)'!$O$43</f>
        <v>36</v>
      </c>
      <c r="GV34" s="239">
        <f>'Supressão covid (não aprovada)'!$O$43</f>
        <v>36</v>
      </c>
      <c r="GW34" s="239">
        <f>'Supressão covid (não aprovada)'!$O$43</f>
        <v>36</v>
      </c>
      <c r="GX34" s="251">
        <f>'Supressão covid (não aprovada)'!$O$44</f>
        <v>132</v>
      </c>
      <c r="GY34" s="240">
        <f>'Supressão covid (não aprovada)'!$O$45</f>
        <v>120</v>
      </c>
      <c r="GZ34" s="240">
        <f>'Supressão covid (não aprovada)'!$O$45</f>
        <v>120</v>
      </c>
      <c r="HA34" s="240">
        <f>'Supressão covid (não aprovada)'!$O$45</f>
        <v>120</v>
      </c>
      <c r="HB34" s="240">
        <f>'Supressão covid (não aprovada)'!$O$45</f>
        <v>120</v>
      </c>
      <c r="HC34" s="240">
        <f>'Supressão covid (não aprovada)'!$O$45</f>
        <v>120</v>
      </c>
      <c r="HD34" s="240">
        <f>'Supressão covid (não aprovada)'!$O$45</f>
        <v>120</v>
      </c>
      <c r="HE34" s="249">
        <f t="shared" ref="HE34:HE35" si="182">SUM(GU34:HD34)</f>
        <v>960</v>
      </c>
      <c r="HF34" s="242">
        <f t="shared" ref="HF34:HF35" si="183">HE34-HE26</f>
        <v>-240</v>
      </c>
      <c r="HG34" s="262">
        <f>'Supressão covid (não aprovada)'!$Q$43</f>
        <v>0</v>
      </c>
      <c r="HH34" s="223"/>
      <c r="HI34" s="249">
        <f t="shared" ref="HI34:HI35" si="184">GP34+FP34+EP34+EC34+DR34+CM34+CF34+BX34+BQ34+BI34+AX34+AQ34+AH34+W34+P34+I34+HE34</f>
        <v>25570</v>
      </c>
      <c r="HJ34" s="242">
        <f t="shared" ref="HJ34:HJ35" si="185">HI34-HI26</f>
        <v>-6392.5</v>
      </c>
      <c r="HK34" s="254"/>
    </row>
    <row r="35" spans="1:219" ht="18.75">
      <c r="A35" s="57"/>
      <c r="B35" s="238" t="s">
        <v>362</v>
      </c>
      <c r="C35" s="255">
        <f t="shared" ref="C35:H35" si="186">12*C34</f>
        <v>432</v>
      </c>
      <c r="D35" s="255">
        <f t="shared" si="186"/>
        <v>432</v>
      </c>
      <c r="E35" s="255">
        <f t="shared" si="186"/>
        <v>1584</v>
      </c>
      <c r="F35" s="255">
        <f t="shared" si="186"/>
        <v>1440</v>
      </c>
      <c r="G35" s="255">
        <f t="shared" si="186"/>
        <v>1440</v>
      </c>
      <c r="H35" s="255">
        <f t="shared" si="186"/>
        <v>1440</v>
      </c>
      <c r="I35" s="241">
        <f t="shared" si="150"/>
        <v>6768</v>
      </c>
      <c r="J35" s="256">
        <f t="shared" si="151"/>
        <v>-1692</v>
      </c>
      <c r="K35" s="263">
        <f>'Supressão covid (não aprovada)'!$Q$44</f>
        <v>-0.2</v>
      </c>
      <c r="L35" s="218"/>
      <c r="M35" s="238" t="s">
        <v>362</v>
      </c>
      <c r="N35" s="239">
        <f t="shared" ref="N35:O35" si="187">12*N34</f>
        <v>1440</v>
      </c>
      <c r="O35" s="239">
        <f t="shared" si="187"/>
        <v>1440</v>
      </c>
      <c r="P35" s="241">
        <f t="shared" si="152"/>
        <v>2880</v>
      </c>
      <c r="Q35" s="256">
        <f t="shared" si="153"/>
        <v>-720</v>
      </c>
      <c r="R35" s="263">
        <f>'Supressão covid (não aprovada)'!$Q$44</f>
        <v>-0.2</v>
      </c>
      <c r="S35" s="228"/>
      <c r="T35" s="238" t="s">
        <v>362</v>
      </c>
      <c r="U35" s="239">
        <f t="shared" ref="U35:V35" si="188">12*U34</f>
        <v>1440</v>
      </c>
      <c r="V35" s="239">
        <f t="shared" si="188"/>
        <v>12096</v>
      </c>
      <c r="W35" s="241">
        <f t="shared" si="154"/>
        <v>13536</v>
      </c>
      <c r="X35" s="256">
        <f t="shared" si="155"/>
        <v>-3384</v>
      </c>
      <c r="Y35" s="263">
        <f>'Supressão covid (não aprovada)'!$Q$44</f>
        <v>-0.2</v>
      </c>
      <c r="Z35" s="228"/>
      <c r="AA35" s="238" t="s">
        <v>362</v>
      </c>
      <c r="AB35" s="239">
        <f t="shared" ref="AB35:AG35" si="189">12*AB34</f>
        <v>432</v>
      </c>
      <c r="AC35" s="239">
        <f t="shared" si="189"/>
        <v>1584</v>
      </c>
      <c r="AD35" s="239">
        <f t="shared" si="189"/>
        <v>1440</v>
      </c>
      <c r="AE35" s="239">
        <f t="shared" si="189"/>
        <v>1440</v>
      </c>
      <c r="AF35" s="239">
        <f t="shared" si="189"/>
        <v>1440</v>
      </c>
      <c r="AG35" s="239">
        <f t="shared" si="189"/>
        <v>12096</v>
      </c>
      <c r="AH35" s="241">
        <f t="shared" si="156"/>
        <v>18432</v>
      </c>
      <c r="AI35" s="256">
        <f t="shared" si="157"/>
        <v>-4608</v>
      </c>
      <c r="AJ35" s="263">
        <f>'Supressão covid (não aprovada)'!$Q$44</f>
        <v>-0.2</v>
      </c>
      <c r="AK35" s="218"/>
      <c r="AL35" s="238" t="s">
        <v>362</v>
      </c>
      <c r="AM35" s="239">
        <f t="shared" ref="AM35:AP35" si="190">12*AM34</f>
        <v>1584</v>
      </c>
      <c r="AN35" s="239">
        <f t="shared" si="190"/>
        <v>1440</v>
      </c>
      <c r="AO35" s="239">
        <f t="shared" si="190"/>
        <v>1440</v>
      </c>
      <c r="AP35" s="239">
        <f t="shared" si="190"/>
        <v>1440</v>
      </c>
      <c r="AQ35" s="241">
        <f t="shared" si="158"/>
        <v>5904</v>
      </c>
      <c r="AR35" s="256">
        <f t="shared" si="159"/>
        <v>-1476</v>
      </c>
      <c r="AS35" s="263">
        <f>'Supressão covid (não aprovada)'!$Q$44</f>
        <v>-0.2</v>
      </c>
      <c r="AT35" s="228"/>
      <c r="AU35" s="238" t="s">
        <v>362</v>
      </c>
      <c r="AV35" s="239">
        <f t="shared" ref="AV35:AW35" si="191">12*AV34</f>
        <v>12096</v>
      </c>
      <c r="AW35" s="239">
        <f t="shared" si="191"/>
        <v>12096</v>
      </c>
      <c r="AX35" s="241">
        <f t="shared" si="160"/>
        <v>24192</v>
      </c>
      <c r="AY35" s="256">
        <f t="shared" si="161"/>
        <v>-6048</v>
      </c>
      <c r="AZ35" s="263">
        <f>'Supressão covid (não aprovada)'!$Q$44</f>
        <v>-0.2</v>
      </c>
      <c r="BA35" s="228"/>
      <c r="BB35" s="244" t="s">
        <v>362</v>
      </c>
      <c r="BC35" s="240">
        <f t="shared" ref="BC35:BH35" si="192">12*BC34</f>
        <v>1440</v>
      </c>
      <c r="BD35" s="240">
        <f t="shared" si="192"/>
        <v>1440</v>
      </c>
      <c r="BE35" s="240">
        <f t="shared" si="192"/>
        <v>1440</v>
      </c>
      <c r="BF35" s="240">
        <f t="shared" si="192"/>
        <v>1440</v>
      </c>
      <c r="BG35" s="240">
        <f t="shared" si="192"/>
        <v>12096</v>
      </c>
      <c r="BH35" s="240">
        <f t="shared" si="192"/>
        <v>12096</v>
      </c>
      <c r="BI35" s="245">
        <f t="shared" si="162"/>
        <v>29952</v>
      </c>
      <c r="BJ35" s="258">
        <f t="shared" si="163"/>
        <v>-7488</v>
      </c>
      <c r="BK35" s="263">
        <f>'Supressão covid (não aprovada)'!$Q$44</f>
        <v>-0.2</v>
      </c>
      <c r="BL35" s="228"/>
      <c r="BM35" s="238" t="s">
        <v>362</v>
      </c>
      <c r="BN35" s="239">
        <f t="shared" ref="BN35:BP35" si="193">12*BN34</f>
        <v>1584</v>
      </c>
      <c r="BO35" s="239">
        <f t="shared" si="193"/>
        <v>1440</v>
      </c>
      <c r="BP35" s="239">
        <f t="shared" si="193"/>
        <v>1440</v>
      </c>
      <c r="BQ35" s="241">
        <f t="shared" si="164"/>
        <v>4464</v>
      </c>
      <c r="BR35" s="256">
        <f t="shared" si="165"/>
        <v>-1116</v>
      </c>
      <c r="BS35" s="263">
        <f>'Supressão covid (não aprovada)'!$Q$44</f>
        <v>-0.2</v>
      </c>
      <c r="BT35" s="228"/>
      <c r="BU35" s="238" t="s">
        <v>362</v>
      </c>
      <c r="BV35" s="239">
        <f t="shared" ref="BV35:BW35" si="194">12*BV34</f>
        <v>1440</v>
      </c>
      <c r="BW35" s="239">
        <f t="shared" si="194"/>
        <v>1440</v>
      </c>
      <c r="BX35" s="241">
        <f t="shared" si="166"/>
        <v>2880</v>
      </c>
      <c r="BY35" s="259">
        <f t="shared" si="167"/>
        <v>-720</v>
      </c>
      <c r="BZ35" s="263">
        <f>'Supressão covid (não aprovada)'!$Q$44</f>
        <v>-0.2</v>
      </c>
      <c r="CA35" s="228"/>
      <c r="CB35" s="238" t="s">
        <v>362</v>
      </c>
      <c r="CC35" s="239">
        <f t="shared" ref="CC35:CE35" si="195">12*CC34</f>
        <v>1440</v>
      </c>
      <c r="CD35" s="239">
        <f t="shared" si="195"/>
        <v>1440</v>
      </c>
      <c r="CE35" s="239">
        <f t="shared" si="195"/>
        <v>1440</v>
      </c>
      <c r="CF35" s="241">
        <f t="shared" si="168"/>
        <v>4320</v>
      </c>
      <c r="CG35" s="256">
        <f t="shared" si="169"/>
        <v>-1080</v>
      </c>
      <c r="CH35" s="263">
        <f>'Supressão covid (não aprovada)'!$Q$44</f>
        <v>-0.2</v>
      </c>
      <c r="CI35" s="228"/>
      <c r="CJ35" s="238" t="s">
        <v>362</v>
      </c>
      <c r="CK35" s="239">
        <f t="shared" ref="CK35:CL35" si="196">12*CK34</f>
        <v>1440</v>
      </c>
      <c r="CL35" s="239">
        <f t="shared" si="196"/>
        <v>12096</v>
      </c>
      <c r="CM35" s="248">
        <f t="shared" si="170"/>
        <v>13536</v>
      </c>
      <c r="CN35" s="256">
        <f t="shared" si="171"/>
        <v>-3384</v>
      </c>
      <c r="CO35" s="263">
        <f>'Supressão covid (não aprovada)'!$Q$44</f>
        <v>-0.2</v>
      </c>
      <c r="CP35" s="228"/>
      <c r="CQ35" s="244" t="s">
        <v>362</v>
      </c>
      <c r="CR35" s="240">
        <f t="shared" ref="CR35:DQ35" si="197">12*CR34</f>
        <v>432</v>
      </c>
      <c r="CS35" s="240">
        <f t="shared" si="197"/>
        <v>432</v>
      </c>
      <c r="CT35" s="240">
        <f t="shared" si="197"/>
        <v>432</v>
      </c>
      <c r="CU35" s="240">
        <f t="shared" si="197"/>
        <v>432</v>
      </c>
      <c r="CV35" s="240">
        <f t="shared" si="197"/>
        <v>432</v>
      </c>
      <c r="CW35" s="240">
        <f t="shared" si="197"/>
        <v>432</v>
      </c>
      <c r="CX35" s="240">
        <f t="shared" si="197"/>
        <v>432</v>
      </c>
      <c r="CY35" s="240">
        <f t="shared" si="197"/>
        <v>432</v>
      </c>
      <c r="CZ35" s="240">
        <f t="shared" si="197"/>
        <v>432</v>
      </c>
      <c r="DA35" s="240">
        <f t="shared" si="197"/>
        <v>432</v>
      </c>
      <c r="DB35" s="240">
        <f t="shared" si="197"/>
        <v>432</v>
      </c>
      <c r="DC35" s="240">
        <f t="shared" si="197"/>
        <v>432</v>
      </c>
      <c r="DD35" s="240">
        <f t="shared" si="197"/>
        <v>432</v>
      </c>
      <c r="DE35" s="240">
        <f t="shared" si="197"/>
        <v>432</v>
      </c>
      <c r="DF35" s="240">
        <f t="shared" si="197"/>
        <v>432</v>
      </c>
      <c r="DG35" s="240">
        <f t="shared" si="197"/>
        <v>1440</v>
      </c>
      <c r="DH35" s="240">
        <f t="shared" si="197"/>
        <v>1440</v>
      </c>
      <c r="DI35" s="240">
        <f t="shared" si="197"/>
        <v>1440</v>
      </c>
      <c r="DJ35" s="240">
        <f t="shared" si="197"/>
        <v>1440</v>
      </c>
      <c r="DK35" s="240">
        <f t="shared" si="197"/>
        <v>1440</v>
      </c>
      <c r="DL35" s="240">
        <f t="shared" si="197"/>
        <v>1440</v>
      </c>
      <c r="DM35" s="240">
        <f t="shared" si="197"/>
        <v>1440</v>
      </c>
      <c r="DN35" s="240">
        <f t="shared" si="197"/>
        <v>1440</v>
      </c>
      <c r="DO35" s="240">
        <f t="shared" si="197"/>
        <v>1440</v>
      </c>
      <c r="DP35" s="240">
        <f t="shared" si="197"/>
        <v>19200</v>
      </c>
      <c r="DQ35" s="240">
        <f t="shared" si="197"/>
        <v>19200</v>
      </c>
      <c r="DR35" s="249">
        <f t="shared" si="172"/>
        <v>57840</v>
      </c>
      <c r="DS35" s="256">
        <f t="shared" si="173"/>
        <v>-14460</v>
      </c>
      <c r="DT35" s="263">
        <f>'Supressão covid (não aprovada)'!$Q$44</f>
        <v>-0.2</v>
      </c>
      <c r="DU35" s="228"/>
      <c r="DV35" s="244" t="s">
        <v>362</v>
      </c>
      <c r="DW35" s="240">
        <f t="shared" ref="DW35:EB35" si="198">12*DW34</f>
        <v>1584</v>
      </c>
      <c r="DX35" s="240">
        <f t="shared" si="198"/>
        <v>1440</v>
      </c>
      <c r="DY35" s="240">
        <f t="shared" si="198"/>
        <v>1440</v>
      </c>
      <c r="DZ35" s="240">
        <f t="shared" si="198"/>
        <v>1440</v>
      </c>
      <c r="EA35" s="240">
        <f t="shared" si="198"/>
        <v>1440</v>
      </c>
      <c r="EB35" s="240">
        <f t="shared" si="198"/>
        <v>1440</v>
      </c>
      <c r="EC35" s="249">
        <f t="shared" si="174"/>
        <v>8784</v>
      </c>
      <c r="ED35" s="256">
        <f t="shared" si="175"/>
        <v>-2196</v>
      </c>
      <c r="EE35" s="263">
        <f>'Supressão covid (não aprovada)'!$Q$44</f>
        <v>-0.2</v>
      </c>
      <c r="EF35" s="228"/>
      <c r="EG35" s="250" t="s">
        <v>362</v>
      </c>
      <c r="EH35" s="251">
        <f t="shared" ref="EH35:EO35" si="199">12*EH34</f>
        <v>1584</v>
      </c>
      <c r="EI35" s="251">
        <f t="shared" si="199"/>
        <v>1440</v>
      </c>
      <c r="EJ35" s="251">
        <f t="shared" si="199"/>
        <v>1440</v>
      </c>
      <c r="EK35" s="251">
        <f t="shared" si="199"/>
        <v>1440</v>
      </c>
      <c r="EL35" s="251">
        <f t="shared" si="199"/>
        <v>1440</v>
      </c>
      <c r="EM35" s="251">
        <f t="shared" si="199"/>
        <v>1440</v>
      </c>
      <c r="EN35" s="251">
        <f t="shared" si="199"/>
        <v>1440</v>
      </c>
      <c r="EO35" s="251">
        <f t="shared" si="199"/>
        <v>2760</v>
      </c>
      <c r="EP35" s="252">
        <f t="shared" si="176"/>
        <v>12984</v>
      </c>
      <c r="EQ35" s="256">
        <f t="shared" si="177"/>
        <v>-3246</v>
      </c>
      <c r="ER35" s="263">
        <f>'Supressão covid (não aprovada)'!$Q$44</f>
        <v>-0.2</v>
      </c>
      <c r="ES35" s="253"/>
      <c r="ET35" s="244" t="s">
        <v>362</v>
      </c>
      <c r="EU35" s="240">
        <f t="shared" ref="EU35:FO35" si="200">12*EU34</f>
        <v>1584</v>
      </c>
      <c r="EV35" s="240">
        <f t="shared" si="200"/>
        <v>1584</v>
      </c>
      <c r="EW35" s="240">
        <f t="shared" si="200"/>
        <v>1584</v>
      </c>
      <c r="EX35" s="240">
        <f t="shared" si="200"/>
        <v>12096</v>
      </c>
      <c r="EY35" s="240">
        <f t="shared" si="200"/>
        <v>1440</v>
      </c>
      <c r="EZ35" s="240">
        <f t="shared" si="200"/>
        <v>1440</v>
      </c>
      <c r="FA35" s="240">
        <f t="shared" si="200"/>
        <v>1440</v>
      </c>
      <c r="FB35" s="240">
        <f t="shared" si="200"/>
        <v>1440</v>
      </c>
      <c r="FC35" s="240">
        <f t="shared" si="200"/>
        <v>1440</v>
      </c>
      <c r="FD35" s="240">
        <f t="shared" si="200"/>
        <v>1440</v>
      </c>
      <c r="FE35" s="240">
        <f t="shared" si="200"/>
        <v>1440</v>
      </c>
      <c r="FF35" s="240">
        <f t="shared" si="200"/>
        <v>1440</v>
      </c>
      <c r="FG35" s="240">
        <f t="shared" si="200"/>
        <v>1440</v>
      </c>
      <c r="FH35" s="240">
        <f t="shared" si="200"/>
        <v>1440</v>
      </c>
      <c r="FI35" s="240">
        <f t="shared" si="200"/>
        <v>1440</v>
      </c>
      <c r="FJ35" s="240">
        <f t="shared" si="200"/>
        <v>1440</v>
      </c>
      <c r="FK35" s="240">
        <f t="shared" si="200"/>
        <v>1440</v>
      </c>
      <c r="FL35" s="240">
        <f t="shared" si="200"/>
        <v>1440</v>
      </c>
      <c r="FM35" s="240">
        <f t="shared" si="200"/>
        <v>1440</v>
      </c>
      <c r="FN35" s="240">
        <f t="shared" si="200"/>
        <v>1440</v>
      </c>
      <c r="FO35" s="240">
        <f t="shared" si="200"/>
        <v>1440</v>
      </c>
      <c r="FP35" s="249">
        <f t="shared" si="178"/>
        <v>41328</v>
      </c>
      <c r="FQ35" s="256">
        <f t="shared" si="179"/>
        <v>-10332</v>
      </c>
      <c r="FR35" s="263">
        <f>'Supressão covid (não aprovada)'!$Q$44</f>
        <v>-0.2</v>
      </c>
      <c r="FS35" s="223"/>
      <c r="FT35" s="244" t="s">
        <v>362</v>
      </c>
      <c r="FU35" s="240">
        <f t="shared" ref="FU35:GO35" si="201">12*FU34</f>
        <v>1440</v>
      </c>
      <c r="FV35" s="240">
        <f t="shared" si="201"/>
        <v>1440</v>
      </c>
      <c r="FW35" s="240">
        <f t="shared" si="201"/>
        <v>1440</v>
      </c>
      <c r="FX35" s="240">
        <f t="shared" si="201"/>
        <v>1440</v>
      </c>
      <c r="FY35" s="240">
        <f t="shared" si="201"/>
        <v>1440</v>
      </c>
      <c r="FZ35" s="240">
        <f t="shared" si="201"/>
        <v>1440</v>
      </c>
      <c r="GA35" s="240">
        <f t="shared" si="201"/>
        <v>1440</v>
      </c>
      <c r="GB35" s="240">
        <f t="shared" si="201"/>
        <v>1440</v>
      </c>
      <c r="GC35" s="240">
        <f t="shared" si="201"/>
        <v>1440</v>
      </c>
      <c r="GD35" s="240">
        <f t="shared" si="201"/>
        <v>1440</v>
      </c>
      <c r="GE35" s="240">
        <f t="shared" si="201"/>
        <v>1440</v>
      </c>
      <c r="GF35" s="240">
        <f t="shared" si="201"/>
        <v>1440</v>
      </c>
      <c r="GG35" s="240">
        <f t="shared" si="201"/>
        <v>1440</v>
      </c>
      <c r="GH35" s="240">
        <f t="shared" si="201"/>
        <v>1440</v>
      </c>
      <c r="GI35" s="240">
        <f t="shared" si="201"/>
        <v>1440</v>
      </c>
      <c r="GJ35" s="240">
        <f t="shared" si="201"/>
        <v>432</v>
      </c>
      <c r="GK35" s="240">
        <f t="shared" si="201"/>
        <v>432</v>
      </c>
      <c r="GL35" s="240">
        <f t="shared" si="201"/>
        <v>432</v>
      </c>
      <c r="GM35" s="240">
        <f t="shared" si="201"/>
        <v>432</v>
      </c>
      <c r="GN35" s="240">
        <f t="shared" si="201"/>
        <v>12096</v>
      </c>
      <c r="GO35" s="240">
        <f t="shared" si="201"/>
        <v>12096</v>
      </c>
      <c r="GP35" s="249">
        <f t="shared" si="180"/>
        <v>47520</v>
      </c>
      <c r="GQ35" s="256">
        <f t="shared" si="181"/>
        <v>-11880</v>
      </c>
      <c r="GR35" s="263">
        <f>'Supressão covid (não aprovada)'!$Q$44</f>
        <v>-0.2</v>
      </c>
      <c r="GS35" s="223"/>
      <c r="GT35" s="244" t="s">
        <v>362</v>
      </c>
      <c r="GU35" s="240">
        <f t="shared" ref="GU35:HD35" si="202">12*GU34</f>
        <v>432</v>
      </c>
      <c r="GV35" s="240">
        <f t="shared" si="202"/>
        <v>432</v>
      </c>
      <c r="GW35" s="240">
        <f t="shared" si="202"/>
        <v>432</v>
      </c>
      <c r="GX35" s="240">
        <f t="shared" si="202"/>
        <v>1584</v>
      </c>
      <c r="GY35" s="240">
        <f t="shared" si="202"/>
        <v>1440</v>
      </c>
      <c r="GZ35" s="240">
        <f t="shared" si="202"/>
        <v>1440</v>
      </c>
      <c r="HA35" s="240">
        <f t="shared" si="202"/>
        <v>1440</v>
      </c>
      <c r="HB35" s="240">
        <f t="shared" si="202"/>
        <v>1440</v>
      </c>
      <c r="HC35" s="240">
        <f t="shared" si="202"/>
        <v>1440</v>
      </c>
      <c r="HD35" s="240">
        <f t="shared" si="202"/>
        <v>1440</v>
      </c>
      <c r="HE35" s="249">
        <f t="shared" si="182"/>
        <v>11520</v>
      </c>
      <c r="HF35" s="256">
        <f t="shared" si="183"/>
        <v>-2880</v>
      </c>
      <c r="HG35" s="263">
        <f>'Supressão covid (não aprovada)'!$Q$44</f>
        <v>-0.2</v>
      </c>
      <c r="HH35" s="223"/>
      <c r="HI35" s="249">
        <f t="shared" si="184"/>
        <v>306840</v>
      </c>
      <c r="HJ35" s="256">
        <f t="shared" si="185"/>
        <v>-76710</v>
      </c>
      <c r="HK35" s="254">
        <f>HJ35/HI27</f>
        <v>-0.2</v>
      </c>
    </row>
    <row r="36" spans="1:219" ht="18.75">
      <c r="A36" s="57"/>
      <c r="B36" s="233"/>
      <c r="C36" s="233"/>
      <c r="D36" s="233"/>
      <c r="E36" s="233"/>
      <c r="F36" s="233"/>
      <c r="G36" s="233"/>
      <c r="H36" s="233"/>
      <c r="I36" s="234"/>
      <c r="J36" s="260"/>
      <c r="K36" s="261">
        <f>J35/I27</f>
        <v>-0.2</v>
      </c>
      <c r="L36" s="218"/>
      <c r="M36" s="57"/>
      <c r="N36" s="57"/>
      <c r="O36" s="57"/>
      <c r="P36" s="234"/>
      <c r="Q36" s="260"/>
      <c r="R36" s="261">
        <f>Q35/P27</f>
        <v>-0.2</v>
      </c>
      <c r="S36" s="228"/>
      <c r="T36" s="57"/>
      <c r="U36" s="57"/>
      <c r="V36" s="57"/>
      <c r="W36" s="234"/>
      <c r="X36" s="219"/>
      <c r="Y36" s="261">
        <f>X35/W27</f>
        <v>-0.2</v>
      </c>
      <c r="Z36" s="228"/>
      <c r="AA36" s="233"/>
      <c r="AB36" s="233"/>
      <c r="AC36" s="233"/>
      <c r="AD36" s="233"/>
      <c r="AE36" s="233"/>
      <c r="AF36" s="233"/>
      <c r="AG36" s="233"/>
      <c r="AH36" s="234"/>
      <c r="AI36" s="219"/>
      <c r="AJ36" s="261">
        <f>AI35/AH27</f>
        <v>-0.2</v>
      </c>
      <c r="AK36" s="218"/>
      <c r="AL36" s="57"/>
      <c r="AM36" s="57"/>
      <c r="AN36" s="57"/>
      <c r="AO36" s="57"/>
      <c r="AP36" s="57"/>
      <c r="AQ36" s="234"/>
      <c r="AR36" s="219"/>
      <c r="AS36" s="261">
        <f>AR35/AQ27</f>
        <v>-0.2</v>
      </c>
      <c r="AT36" s="228"/>
      <c r="AU36" s="57"/>
      <c r="AV36" s="57"/>
      <c r="AW36" s="57"/>
      <c r="AX36" s="234"/>
      <c r="AY36" s="219"/>
      <c r="AZ36" s="261">
        <f>AY35/AX27</f>
        <v>-0.2</v>
      </c>
      <c r="BA36" s="228"/>
      <c r="BB36" s="235"/>
      <c r="BC36" s="57"/>
      <c r="BD36" s="57"/>
      <c r="BE36" s="57"/>
      <c r="BF36" s="57"/>
      <c r="BG36" s="57"/>
      <c r="BH36" s="57"/>
      <c r="BI36" s="222"/>
      <c r="BJ36" s="222"/>
      <c r="BK36" s="261">
        <f>BJ35/BI27</f>
        <v>-0.2</v>
      </c>
      <c r="BL36" s="228"/>
      <c r="BM36" s="57"/>
      <c r="BN36" s="57"/>
      <c r="BO36" s="57"/>
      <c r="BP36" s="57"/>
      <c r="BQ36" s="234"/>
      <c r="BR36" s="219"/>
      <c r="BS36" s="261">
        <f>BR35/BQ27</f>
        <v>-0.2</v>
      </c>
      <c r="BT36" s="228"/>
      <c r="BU36" s="57"/>
      <c r="BV36" s="57"/>
      <c r="BW36" s="57"/>
      <c r="BX36" s="234"/>
      <c r="BY36" s="219"/>
      <c r="BZ36" s="261">
        <f>BY35/BX27</f>
        <v>-0.2</v>
      </c>
      <c r="CA36" s="228"/>
      <c r="CB36" s="57"/>
      <c r="CC36" s="57"/>
      <c r="CD36" s="57"/>
      <c r="CE36" s="57"/>
      <c r="CF36" s="234"/>
      <c r="CG36" s="219"/>
      <c r="CH36" s="261">
        <f>CG35/CF27</f>
        <v>-0.2</v>
      </c>
      <c r="CI36" s="228"/>
      <c r="CJ36" s="57"/>
      <c r="CK36" s="57"/>
      <c r="CL36" s="57"/>
      <c r="CM36" s="234"/>
      <c r="CN36" s="219"/>
      <c r="CO36" s="261">
        <f>CN35/CM27</f>
        <v>-0.2</v>
      </c>
      <c r="CP36" s="228"/>
      <c r="CQ36" s="235"/>
      <c r="CR36" s="57"/>
      <c r="CS36" s="57"/>
      <c r="CT36" s="57"/>
      <c r="CU36" s="57"/>
      <c r="CV36" s="57"/>
      <c r="CW36" s="57"/>
      <c r="CX36" s="57"/>
      <c r="CY36" s="57"/>
      <c r="CZ36" s="235"/>
      <c r="DA36" s="57"/>
      <c r="DB36" s="57"/>
      <c r="DC36" s="57"/>
      <c r="DD36" s="57"/>
      <c r="DE36" s="57"/>
      <c r="DF36" s="57"/>
      <c r="DG36" s="57"/>
      <c r="DH36" s="57"/>
      <c r="DI36" s="235"/>
      <c r="DJ36" s="57"/>
      <c r="DK36" s="57"/>
      <c r="DL36" s="57"/>
      <c r="DM36" s="57"/>
      <c r="DN36" s="57"/>
      <c r="DO36" s="57"/>
      <c r="DP36" s="57"/>
      <c r="DQ36" s="57"/>
      <c r="DR36" s="222"/>
      <c r="DS36" s="219"/>
      <c r="DT36" s="261">
        <f>DS35/DR27</f>
        <v>-0.2</v>
      </c>
      <c r="DU36" s="228"/>
      <c r="DV36" s="235"/>
      <c r="DW36" s="57"/>
      <c r="DX36" s="57"/>
      <c r="DY36" s="57"/>
      <c r="DZ36" s="57"/>
      <c r="EA36" s="57"/>
      <c r="EB36" s="57"/>
      <c r="EC36" s="222"/>
      <c r="ED36" s="219"/>
      <c r="EE36" s="261">
        <f>ED35/EC27</f>
        <v>-0.2</v>
      </c>
      <c r="EF36" s="228"/>
      <c r="EG36" s="235"/>
      <c r="EH36" s="57"/>
      <c r="EI36" s="57"/>
      <c r="EJ36" s="57"/>
      <c r="EK36" s="57"/>
      <c r="EL36" s="57"/>
      <c r="EM36" s="57"/>
      <c r="EN36" s="57"/>
      <c r="EO36" s="57"/>
      <c r="EP36" s="222"/>
      <c r="EQ36" s="219"/>
      <c r="ER36" s="261">
        <f>EQ35/EP27</f>
        <v>-0.2</v>
      </c>
      <c r="ES36" s="223"/>
      <c r="ET36" s="235"/>
      <c r="EU36" s="57"/>
      <c r="EV36" s="57"/>
      <c r="EW36" s="57"/>
      <c r="EX36" s="57"/>
      <c r="EY36" s="57"/>
      <c r="EZ36" s="57"/>
      <c r="FA36" s="57"/>
      <c r="FB36" s="57"/>
      <c r="FC36" s="235"/>
      <c r="FD36" s="57"/>
      <c r="FE36" s="57"/>
      <c r="FF36" s="57"/>
      <c r="FG36" s="57"/>
      <c r="FH36" s="57"/>
      <c r="FI36" s="57"/>
      <c r="FJ36" s="57"/>
      <c r="FK36" s="57"/>
      <c r="FL36" s="235"/>
      <c r="FM36" s="57"/>
      <c r="FN36" s="57"/>
      <c r="FO36" s="57"/>
      <c r="FP36" s="222"/>
      <c r="FQ36" s="219"/>
      <c r="FR36" s="261">
        <f>FQ35/FP27</f>
        <v>-0.2</v>
      </c>
      <c r="FS36" s="223"/>
      <c r="FT36" s="235"/>
      <c r="FU36" s="57"/>
      <c r="FV36" s="57"/>
      <c r="FW36" s="57"/>
      <c r="FX36" s="57"/>
      <c r="FY36" s="57"/>
      <c r="FZ36" s="57"/>
      <c r="GA36" s="57"/>
      <c r="GB36" s="57"/>
      <c r="GC36" s="235"/>
      <c r="GD36" s="57"/>
      <c r="GE36" s="57"/>
      <c r="GF36" s="57"/>
      <c r="GG36" s="57"/>
      <c r="GH36" s="57"/>
      <c r="GI36" s="57"/>
      <c r="GJ36" s="57"/>
      <c r="GK36" s="57"/>
      <c r="GL36" s="235"/>
      <c r="GM36" s="57"/>
      <c r="GN36" s="57"/>
      <c r="GO36" s="57"/>
      <c r="GP36" s="222"/>
      <c r="GQ36" s="219"/>
      <c r="GR36" s="261">
        <f>GQ35/GP27</f>
        <v>-0.2</v>
      </c>
      <c r="GS36" s="223"/>
      <c r="GT36" s="235"/>
      <c r="GU36" s="57"/>
      <c r="GV36" s="57"/>
      <c r="GW36" s="57"/>
      <c r="GX36" s="57"/>
      <c r="GY36" s="57"/>
      <c r="GZ36" s="57"/>
      <c r="HA36" s="57"/>
      <c r="HB36" s="57"/>
      <c r="HC36" s="235"/>
      <c r="HD36" s="57"/>
      <c r="HE36" s="222"/>
      <c r="HF36" s="219"/>
      <c r="HG36" s="261">
        <f>HF35/HE27</f>
        <v>-0.2</v>
      </c>
      <c r="HH36" s="223"/>
      <c r="HI36" s="222"/>
      <c r="HJ36" s="219"/>
      <c r="HK36" s="220"/>
    </row>
    <row r="37" spans="1:219" ht="18.75">
      <c r="A37" s="57"/>
      <c r="B37" s="334" t="s">
        <v>82</v>
      </c>
      <c r="C37" s="328"/>
      <c r="D37" s="328"/>
      <c r="E37" s="328"/>
      <c r="F37" s="328"/>
      <c r="G37" s="328"/>
      <c r="H37" s="321"/>
      <c r="I37" s="236" t="s">
        <v>361</v>
      </c>
      <c r="J37" s="260"/>
      <c r="K37" s="219"/>
      <c r="L37" s="218"/>
      <c r="M37" s="332" t="s">
        <v>82</v>
      </c>
      <c r="N37" s="298"/>
      <c r="O37" s="302"/>
      <c r="P37" s="236" t="s">
        <v>361</v>
      </c>
      <c r="Q37" s="260"/>
      <c r="R37" s="219"/>
      <c r="S37" s="228"/>
      <c r="T37" s="332" t="s">
        <v>82</v>
      </c>
      <c r="U37" s="298"/>
      <c r="V37" s="302"/>
      <c r="W37" s="236" t="s">
        <v>361</v>
      </c>
      <c r="X37" s="219"/>
      <c r="Y37" s="219"/>
      <c r="Z37" s="228"/>
      <c r="AA37" s="334" t="s">
        <v>82</v>
      </c>
      <c r="AB37" s="328"/>
      <c r="AC37" s="328"/>
      <c r="AD37" s="328"/>
      <c r="AE37" s="328"/>
      <c r="AF37" s="328"/>
      <c r="AG37" s="321"/>
      <c r="AH37" s="236" t="s">
        <v>361</v>
      </c>
      <c r="AI37" s="219"/>
      <c r="AJ37" s="219"/>
      <c r="AK37" s="218"/>
      <c r="AL37" s="332" t="s">
        <v>82</v>
      </c>
      <c r="AM37" s="298"/>
      <c r="AN37" s="298"/>
      <c r="AO37" s="298"/>
      <c r="AP37" s="302"/>
      <c r="AQ37" s="236" t="s">
        <v>361</v>
      </c>
      <c r="AR37" s="219"/>
      <c r="AS37" s="219"/>
      <c r="AT37" s="228"/>
      <c r="AU37" s="332" t="s">
        <v>82</v>
      </c>
      <c r="AV37" s="298"/>
      <c r="AW37" s="302"/>
      <c r="AX37" s="236" t="s">
        <v>361</v>
      </c>
      <c r="AY37" s="219"/>
      <c r="AZ37" s="219"/>
      <c r="BA37" s="228"/>
      <c r="BB37" s="332" t="s">
        <v>82</v>
      </c>
      <c r="BC37" s="298"/>
      <c r="BD37" s="298"/>
      <c r="BE37" s="298"/>
      <c r="BF37" s="298"/>
      <c r="BG37" s="298"/>
      <c r="BH37" s="302"/>
      <c r="BI37" s="237" t="s">
        <v>361</v>
      </c>
      <c r="BJ37" s="222"/>
      <c r="BK37" s="219"/>
      <c r="BL37" s="228"/>
      <c r="BM37" s="332" t="s">
        <v>82</v>
      </c>
      <c r="BN37" s="298"/>
      <c r="BO37" s="298"/>
      <c r="BP37" s="302"/>
      <c r="BQ37" s="236" t="s">
        <v>361</v>
      </c>
      <c r="BR37" s="219"/>
      <c r="BS37" s="219"/>
      <c r="BT37" s="228"/>
      <c r="BU37" s="332" t="s">
        <v>82</v>
      </c>
      <c r="BV37" s="298"/>
      <c r="BW37" s="302"/>
      <c r="BX37" s="236" t="s">
        <v>361</v>
      </c>
      <c r="BY37" s="219"/>
      <c r="BZ37" s="219"/>
      <c r="CA37" s="228"/>
      <c r="CB37" s="332" t="s">
        <v>82</v>
      </c>
      <c r="CC37" s="298"/>
      <c r="CD37" s="298"/>
      <c r="CE37" s="302"/>
      <c r="CF37" s="236" t="s">
        <v>361</v>
      </c>
      <c r="CG37" s="219"/>
      <c r="CH37" s="219"/>
      <c r="CI37" s="228"/>
      <c r="CJ37" s="332" t="s">
        <v>82</v>
      </c>
      <c r="CK37" s="298"/>
      <c r="CL37" s="302"/>
      <c r="CM37" s="236" t="s">
        <v>361</v>
      </c>
      <c r="CN37" s="219"/>
      <c r="CO37" s="219"/>
      <c r="CP37" s="228"/>
      <c r="CQ37" s="332" t="s">
        <v>82</v>
      </c>
      <c r="CR37" s="298"/>
      <c r="CS37" s="298"/>
      <c r="CT37" s="298"/>
      <c r="CU37" s="298"/>
      <c r="CV37" s="298"/>
      <c r="CW37" s="298"/>
      <c r="CX37" s="298"/>
      <c r="CY37" s="298"/>
      <c r="CZ37" s="298"/>
      <c r="DA37" s="298"/>
      <c r="DB37" s="298"/>
      <c r="DC37" s="298"/>
      <c r="DD37" s="298"/>
      <c r="DE37" s="298"/>
      <c r="DF37" s="298"/>
      <c r="DG37" s="298"/>
      <c r="DH37" s="298"/>
      <c r="DI37" s="298"/>
      <c r="DJ37" s="298"/>
      <c r="DK37" s="298"/>
      <c r="DL37" s="298"/>
      <c r="DM37" s="298"/>
      <c r="DN37" s="298"/>
      <c r="DO37" s="298"/>
      <c r="DP37" s="298"/>
      <c r="DQ37" s="302"/>
      <c r="DR37" s="237" t="s">
        <v>361</v>
      </c>
      <c r="DS37" s="219"/>
      <c r="DT37" s="219"/>
      <c r="DU37" s="228"/>
      <c r="DV37" s="332" t="s">
        <v>82</v>
      </c>
      <c r="DW37" s="298"/>
      <c r="DX37" s="298"/>
      <c r="DY37" s="298"/>
      <c r="DZ37" s="298"/>
      <c r="EA37" s="298"/>
      <c r="EB37" s="302"/>
      <c r="EC37" s="237" t="s">
        <v>361</v>
      </c>
      <c r="ED37" s="219"/>
      <c r="EE37" s="219"/>
      <c r="EF37" s="228"/>
      <c r="EG37" s="333" t="s">
        <v>82</v>
      </c>
      <c r="EH37" s="298"/>
      <c r="EI37" s="298"/>
      <c r="EJ37" s="298"/>
      <c r="EK37" s="298"/>
      <c r="EL37" s="298"/>
      <c r="EM37" s="298"/>
      <c r="EN37" s="298"/>
      <c r="EO37" s="302"/>
      <c r="EP37" s="237" t="s">
        <v>361</v>
      </c>
      <c r="EQ37" s="219"/>
      <c r="ER37" s="219"/>
      <c r="ES37" s="223"/>
      <c r="ET37" s="332" t="s">
        <v>82</v>
      </c>
      <c r="EU37" s="298"/>
      <c r="EV37" s="298"/>
      <c r="EW37" s="298"/>
      <c r="EX37" s="298"/>
      <c r="EY37" s="298"/>
      <c r="EZ37" s="298"/>
      <c r="FA37" s="298"/>
      <c r="FB37" s="298"/>
      <c r="FC37" s="298"/>
      <c r="FD37" s="298"/>
      <c r="FE37" s="298"/>
      <c r="FF37" s="298"/>
      <c r="FG37" s="298"/>
      <c r="FH37" s="298"/>
      <c r="FI37" s="298"/>
      <c r="FJ37" s="298"/>
      <c r="FK37" s="298"/>
      <c r="FL37" s="298"/>
      <c r="FM37" s="298"/>
      <c r="FN37" s="298"/>
      <c r="FO37" s="302"/>
      <c r="FP37" s="237" t="s">
        <v>361</v>
      </c>
      <c r="FQ37" s="219"/>
      <c r="FR37" s="219"/>
      <c r="FS37" s="223"/>
      <c r="FT37" s="332" t="s">
        <v>82</v>
      </c>
      <c r="FU37" s="298"/>
      <c r="FV37" s="298"/>
      <c r="FW37" s="298"/>
      <c r="FX37" s="298"/>
      <c r="FY37" s="298"/>
      <c r="FZ37" s="298"/>
      <c r="GA37" s="298"/>
      <c r="GB37" s="298"/>
      <c r="GC37" s="298"/>
      <c r="GD37" s="298"/>
      <c r="GE37" s="298"/>
      <c r="GF37" s="298"/>
      <c r="GG37" s="298"/>
      <c r="GH37" s="298"/>
      <c r="GI37" s="298"/>
      <c r="GJ37" s="298"/>
      <c r="GK37" s="298"/>
      <c r="GL37" s="298"/>
      <c r="GM37" s="298"/>
      <c r="GN37" s="298"/>
      <c r="GO37" s="302"/>
      <c r="GP37" s="237" t="s">
        <v>361</v>
      </c>
      <c r="GQ37" s="219"/>
      <c r="GR37" s="219"/>
      <c r="GS37" s="223"/>
      <c r="GT37" s="332" t="s">
        <v>82</v>
      </c>
      <c r="GU37" s="298"/>
      <c r="GV37" s="298"/>
      <c r="GW37" s="298"/>
      <c r="GX37" s="298"/>
      <c r="GY37" s="298"/>
      <c r="GZ37" s="298"/>
      <c r="HA37" s="298"/>
      <c r="HB37" s="298"/>
      <c r="HC37" s="298"/>
      <c r="HD37" s="302"/>
      <c r="HE37" s="237" t="s">
        <v>361</v>
      </c>
      <c r="HF37" s="219"/>
      <c r="HG37" s="219"/>
      <c r="HH37" s="223"/>
      <c r="HI37" s="237"/>
      <c r="HJ37" s="219"/>
      <c r="HK37" s="220"/>
    </row>
    <row r="38" spans="1:219" ht="18.75">
      <c r="A38" s="57"/>
      <c r="B38" s="238" t="s">
        <v>5</v>
      </c>
      <c r="C38" s="239">
        <f>'Supressão covid (não aprovada)'!$O$56</f>
        <v>27</v>
      </c>
      <c r="D38" s="239">
        <f>'Supressão covid (não aprovada)'!$O$56</f>
        <v>27</v>
      </c>
      <c r="E38" s="240">
        <f>'Supressão covid (não aprovada)'!$O$57</f>
        <v>99.000000000000014</v>
      </c>
      <c r="F38" s="240">
        <f>'Supressão covid (não aprovada)'!$O$58</f>
        <v>90</v>
      </c>
      <c r="G38" s="240">
        <f>'Supressão covid (não aprovada)'!$O$58</f>
        <v>90</v>
      </c>
      <c r="H38" s="240">
        <f>'Supressão covid (não aprovada)'!$O$58</f>
        <v>90</v>
      </c>
      <c r="I38" s="241">
        <f t="shared" ref="I38:I39" si="203">SUM(C38:H38)</f>
        <v>423</v>
      </c>
      <c r="J38" s="242">
        <f t="shared" ref="J38:J39" si="204">I38-I26</f>
        <v>-282</v>
      </c>
      <c r="K38" s="262">
        <f>'Supressão covid (não aprovada)'!$Q$56</f>
        <v>0</v>
      </c>
      <c r="L38" s="218"/>
      <c r="M38" s="238" t="s">
        <v>5</v>
      </c>
      <c r="N38" s="240">
        <f>'Supressão covid (não aprovada)'!$O$58</f>
        <v>90</v>
      </c>
      <c r="O38" s="240">
        <f>'Supressão covid (não aprovada)'!$O$58</f>
        <v>90</v>
      </c>
      <c r="P38" s="241">
        <f t="shared" ref="P38:P39" si="205">SUM(N38:O38)</f>
        <v>180</v>
      </c>
      <c r="Q38" s="242">
        <f t="shared" ref="Q38:Q39" si="206">P38-P26</f>
        <v>-120</v>
      </c>
      <c r="R38" s="262">
        <f>'Supressão covid (não aprovada)'!$Q$56</f>
        <v>0</v>
      </c>
      <c r="S38" s="228"/>
      <c r="T38" s="238" t="s">
        <v>5</v>
      </c>
      <c r="U38" s="240">
        <f>'Supressão covid (não aprovada)'!$O$58</f>
        <v>90</v>
      </c>
      <c r="V38" s="239">
        <f>'Supressão covid (não aprovada)'!$O$59</f>
        <v>756</v>
      </c>
      <c r="W38" s="241">
        <f t="shared" ref="W38:W39" si="207">SUM(U38:V38)</f>
        <v>846</v>
      </c>
      <c r="X38" s="242">
        <f t="shared" ref="X38:X39" si="208">W38-W26</f>
        <v>-564</v>
      </c>
      <c r="Y38" s="262">
        <f>'Supressão covid (não aprovada)'!$Q$56</f>
        <v>0</v>
      </c>
      <c r="Z38" s="228"/>
      <c r="AA38" s="238" t="s">
        <v>5</v>
      </c>
      <c r="AB38" s="239">
        <f>'Supressão covid (não aprovada)'!$O$56</f>
        <v>27</v>
      </c>
      <c r="AC38" s="240">
        <f>'Supressão covid (não aprovada)'!$O$57</f>
        <v>99.000000000000014</v>
      </c>
      <c r="AD38" s="240">
        <f>'Supressão covid (não aprovada)'!$O$58</f>
        <v>90</v>
      </c>
      <c r="AE38" s="240">
        <f>'Supressão covid (não aprovada)'!$O$58</f>
        <v>90</v>
      </c>
      <c r="AF38" s="240">
        <f>'Supressão covid (não aprovada)'!$O$58</f>
        <v>90</v>
      </c>
      <c r="AG38" s="239">
        <f>'Supressão covid (não aprovada)'!$O$59</f>
        <v>756</v>
      </c>
      <c r="AH38" s="241">
        <f t="shared" ref="AH38:AH39" si="209">SUM(AB38:AG38)</f>
        <v>1152</v>
      </c>
      <c r="AI38" s="242">
        <f t="shared" ref="AI38:AI39" si="210">AH38-AH26</f>
        <v>-768</v>
      </c>
      <c r="AJ38" s="262">
        <f>'Supressão covid (não aprovada)'!$Q$56</f>
        <v>0</v>
      </c>
      <c r="AK38" s="218"/>
      <c r="AL38" s="238" t="s">
        <v>5</v>
      </c>
      <c r="AM38" s="240">
        <f>'Supressão covid (não aprovada)'!$O$57</f>
        <v>99.000000000000014</v>
      </c>
      <c r="AN38" s="240">
        <f>'Supressão covid (não aprovada)'!$O$58</f>
        <v>90</v>
      </c>
      <c r="AO38" s="240">
        <f>'Supressão covid (não aprovada)'!$O$58</f>
        <v>90</v>
      </c>
      <c r="AP38" s="240">
        <f>'Supressão covid (não aprovada)'!$O$58</f>
        <v>90</v>
      </c>
      <c r="AQ38" s="241">
        <f t="shared" ref="AQ38:AQ39" si="211">SUM(AM38:AP38)</f>
        <v>369</v>
      </c>
      <c r="AR38" s="242">
        <f t="shared" ref="AR38:AR39" si="212">AQ38-AQ26</f>
        <v>-246</v>
      </c>
      <c r="AS38" s="262">
        <f>'Supressão covid (não aprovada)'!$Q$56</f>
        <v>0</v>
      </c>
      <c r="AT38" s="228"/>
      <c r="AU38" s="238" t="s">
        <v>5</v>
      </c>
      <c r="AV38" s="239">
        <f>'Supressão covid (não aprovada)'!$O$59</f>
        <v>756</v>
      </c>
      <c r="AW38" s="239">
        <f>'Supressão covid (não aprovada)'!$O$59</f>
        <v>756</v>
      </c>
      <c r="AX38" s="241">
        <f t="shared" ref="AX38:AX39" si="213">SUM(AV38:AW38)</f>
        <v>1512</v>
      </c>
      <c r="AY38" s="242">
        <f t="shared" ref="AY38:AY39" si="214">AX38-AX26</f>
        <v>-1008</v>
      </c>
      <c r="AZ38" s="262">
        <f>'Supressão covid (não aprovada)'!$Q$56</f>
        <v>0</v>
      </c>
      <c r="BA38" s="228"/>
      <c r="BB38" s="244" t="s">
        <v>5</v>
      </c>
      <c r="BC38" s="240">
        <f>'Supressão covid (não aprovada)'!$O$58</f>
        <v>90</v>
      </c>
      <c r="BD38" s="240">
        <f>'Supressão covid (não aprovada)'!$O$58</f>
        <v>90</v>
      </c>
      <c r="BE38" s="240">
        <f>'Supressão covid (não aprovada)'!$O$58</f>
        <v>90</v>
      </c>
      <c r="BF38" s="240">
        <f>'Supressão covid (não aprovada)'!$O$58</f>
        <v>90</v>
      </c>
      <c r="BG38" s="239">
        <f>'Supressão covid (não aprovada)'!$O$59</f>
        <v>756</v>
      </c>
      <c r="BH38" s="239">
        <f>'Supressão covid (não aprovada)'!$O$59</f>
        <v>756</v>
      </c>
      <c r="BI38" s="245">
        <f t="shared" ref="BI38:BI39" si="215">SUM(BC38:BH38)</f>
        <v>1872</v>
      </c>
      <c r="BJ38" s="246">
        <f t="shared" ref="BJ38:BJ39" si="216">BI38-BI26</f>
        <v>-1248</v>
      </c>
      <c r="BK38" s="262">
        <f>'Supressão covid (não aprovada)'!$Q$56</f>
        <v>0</v>
      </c>
      <c r="BL38" s="228"/>
      <c r="BM38" s="238" t="s">
        <v>5</v>
      </c>
      <c r="BN38" s="240">
        <f>'Supressão covid (não aprovada)'!$O$57</f>
        <v>99.000000000000014</v>
      </c>
      <c r="BO38" s="240">
        <f>'Supressão covid (não aprovada)'!$O$58</f>
        <v>90</v>
      </c>
      <c r="BP38" s="240">
        <f>'Supressão covid (não aprovada)'!$O$58</f>
        <v>90</v>
      </c>
      <c r="BQ38" s="241">
        <f t="shared" ref="BQ38:BQ39" si="217">SUM(BN38:BP38)</f>
        <v>279</v>
      </c>
      <c r="BR38" s="242">
        <f t="shared" ref="BR38:BR39" si="218">BQ38-BQ26</f>
        <v>-186</v>
      </c>
      <c r="BS38" s="262">
        <f>'Supressão covid (não aprovada)'!$Q$56</f>
        <v>0</v>
      </c>
      <c r="BT38" s="228"/>
      <c r="BU38" s="238" t="s">
        <v>5</v>
      </c>
      <c r="BV38" s="240">
        <f>'Supressão covid (não aprovada)'!$O$58</f>
        <v>90</v>
      </c>
      <c r="BW38" s="240">
        <f>'Supressão covid (não aprovada)'!$O$58</f>
        <v>90</v>
      </c>
      <c r="BX38" s="241">
        <f t="shared" ref="BX38:BX39" si="219">SUM(BV38:BW38)</f>
        <v>180</v>
      </c>
      <c r="BY38" s="247">
        <f t="shared" ref="BY38:BY39" si="220">BX38-BX26</f>
        <v>-120</v>
      </c>
      <c r="BZ38" s="262">
        <f>'Supressão covid (não aprovada)'!$Q$56</f>
        <v>0</v>
      </c>
      <c r="CA38" s="228"/>
      <c r="CB38" s="238" t="s">
        <v>5</v>
      </c>
      <c r="CC38" s="240">
        <f>'Supressão covid (não aprovada)'!$O$58</f>
        <v>90</v>
      </c>
      <c r="CD38" s="240">
        <f>'Supressão covid (não aprovada)'!$O$58</f>
        <v>90</v>
      </c>
      <c r="CE38" s="240">
        <f>'Supressão covid (não aprovada)'!$O$58</f>
        <v>90</v>
      </c>
      <c r="CF38" s="241">
        <f t="shared" ref="CF38:CF39" si="221">SUM(CC38:CE38)</f>
        <v>270</v>
      </c>
      <c r="CG38" s="242">
        <f t="shared" ref="CG38:CG39" si="222">CF38-CF26</f>
        <v>-180</v>
      </c>
      <c r="CH38" s="262">
        <f>'Supressão covid (não aprovada)'!$Q$56</f>
        <v>0</v>
      </c>
      <c r="CI38" s="228"/>
      <c r="CJ38" s="238" t="s">
        <v>5</v>
      </c>
      <c r="CK38" s="240">
        <f>'Supressão covid (não aprovada)'!$O$58</f>
        <v>90</v>
      </c>
      <c r="CL38" s="239">
        <f>'Supressão covid (não aprovada)'!$O$59</f>
        <v>756</v>
      </c>
      <c r="CM38" s="248">
        <f t="shared" ref="CM38:CM39" si="223">SUM(CK38:CL38)</f>
        <v>846</v>
      </c>
      <c r="CN38" s="242">
        <f t="shared" ref="CN38:CN39" si="224">CM38-CM26</f>
        <v>-564</v>
      </c>
      <c r="CO38" s="262">
        <f>'Supressão covid (não aprovada)'!$Q$56</f>
        <v>0</v>
      </c>
      <c r="CP38" s="228"/>
      <c r="CQ38" s="244" t="s">
        <v>5</v>
      </c>
      <c r="CR38" s="239">
        <f>'Supressão covid (não aprovada)'!$O$56</f>
        <v>27</v>
      </c>
      <c r="CS38" s="239">
        <f>'Supressão covid (não aprovada)'!$O$56</f>
        <v>27</v>
      </c>
      <c r="CT38" s="239">
        <f>'Supressão covid (não aprovada)'!$O$56</f>
        <v>27</v>
      </c>
      <c r="CU38" s="239">
        <f>'Supressão covid (não aprovada)'!$O$56</f>
        <v>27</v>
      </c>
      <c r="CV38" s="239">
        <f>'Supressão covid (não aprovada)'!$O$56</f>
        <v>27</v>
      </c>
      <c r="CW38" s="239">
        <f>'Supressão covid (não aprovada)'!$O$56</f>
        <v>27</v>
      </c>
      <c r="CX38" s="239">
        <f>'Supressão covid (não aprovada)'!$O$56</f>
        <v>27</v>
      </c>
      <c r="CY38" s="239">
        <f>'Supressão covid (não aprovada)'!$O$56</f>
        <v>27</v>
      </c>
      <c r="CZ38" s="239">
        <f>'Supressão covid (não aprovada)'!$O$56</f>
        <v>27</v>
      </c>
      <c r="DA38" s="239">
        <f>'Supressão covid (não aprovada)'!$O$56</f>
        <v>27</v>
      </c>
      <c r="DB38" s="239">
        <f>'Supressão covid (não aprovada)'!$O$56</f>
        <v>27</v>
      </c>
      <c r="DC38" s="239">
        <f>'Supressão covid (não aprovada)'!$O$56</f>
        <v>27</v>
      </c>
      <c r="DD38" s="239">
        <f>'Supressão covid (não aprovada)'!$O$56</f>
        <v>27</v>
      </c>
      <c r="DE38" s="239">
        <f>'Supressão covid (não aprovada)'!$O$56</f>
        <v>27</v>
      </c>
      <c r="DF38" s="239">
        <f>'Supressão covid (não aprovada)'!$O$56</f>
        <v>27</v>
      </c>
      <c r="DG38" s="240">
        <f>'Supressão covid (não aprovada)'!$O$58</f>
        <v>90</v>
      </c>
      <c r="DH38" s="240">
        <f>'Supressão covid (não aprovada)'!$O$58</f>
        <v>90</v>
      </c>
      <c r="DI38" s="240">
        <f>'Supressão covid (não aprovada)'!$O$58</f>
        <v>90</v>
      </c>
      <c r="DJ38" s="240">
        <f>'Supressão covid (não aprovada)'!$O$58</f>
        <v>90</v>
      </c>
      <c r="DK38" s="240">
        <f>'Supressão covid (não aprovada)'!$O$58</f>
        <v>90</v>
      </c>
      <c r="DL38" s="240">
        <f>'Supressão covid (não aprovada)'!$O$58</f>
        <v>90</v>
      </c>
      <c r="DM38" s="240">
        <f>'Supressão covid (não aprovada)'!$O$58</f>
        <v>90</v>
      </c>
      <c r="DN38" s="240">
        <f>'Supressão covid (não aprovada)'!$O$58</f>
        <v>90</v>
      </c>
      <c r="DO38" s="240">
        <f>'Supressão covid (não aprovada)'!$O$58</f>
        <v>90</v>
      </c>
      <c r="DP38" s="240">
        <f>'Supressão covid (não aprovada)'!$O$61</f>
        <v>1200</v>
      </c>
      <c r="DQ38" s="240">
        <f>'Supressão covid (não aprovada)'!$O$61</f>
        <v>1200</v>
      </c>
      <c r="DR38" s="249">
        <f t="shared" ref="DR38:DR39" si="225">SUM(CR38:DQ38)</f>
        <v>3615</v>
      </c>
      <c r="DS38" s="242">
        <f t="shared" ref="DS38:DS39" si="226">DR38-DR26</f>
        <v>-2410</v>
      </c>
      <c r="DT38" s="262">
        <f>'Supressão covid (não aprovada)'!$Q$56</f>
        <v>0</v>
      </c>
      <c r="DU38" s="228"/>
      <c r="DV38" s="244" t="s">
        <v>5</v>
      </c>
      <c r="DW38" s="240">
        <f>'Supressão covid (não aprovada)'!$O$57</f>
        <v>99.000000000000014</v>
      </c>
      <c r="DX38" s="240">
        <f>'Supressão covid (não aprovada)'!$O$58</f>
        <v>90</v>
      </c>
      <c r="DY38" s="240">
        <f>'Supressão covid (não aprovada)'!$O$58</f>
        <v>90</v>
      </c>
      <c r="DZ38" s="240">
        <f>'Supressão covid (não aprovada)'!$O$58</f>
        <v>90</v>
      </c>
      <c r="EA38" s="240">
        <f>'Supressão covid (não aprovada)'!$O$58</f>
        <v>90</v>
      </c>
      <c r="EB38" s="240">
        <f>'Supressão covid (não aprovada)'!$O$58</f>
        <v>90</v>
      </c>
      <c r="EC38" s="249">
        <f t="shared" ref="EC38:EC39" si="227">SUM(DW38:EB38)</f>
        <v>549</v>
      </c>
      <c r="ED38" s="242">
        <f t="shared" ref="ED38:ED39" si="228">EC38-EC26</f>
        <v>-366</v>
      </c>
      <c r="EE38" s="262">
        <f>'Supressão covid (não aprovada)'!$Q$56</f>
        <v>0</v>
      </c>
      <c r="EF38" s="228"/>
      <c r="EG38" s="250" t="s">
        <v>5</v>
      </c>
      <c r="EH38" s="251">
        <f>'Supressão covid (não aprovada)'!$O$57</f>
        <v>99.000000000000014</v>
      </c>
      <c r="EI38" s="251">
        <f>'Supressão covid (não aprovada)'!$O$58</f>
        <v>90</v>
      </c>
      <c r="EJ38" s="251">
        <f>'Supressão covid (não aprovada)'!$O$58</f>
        <v>90</v>
      </c>
      <c r="EK38" s="251">
        <f>'Supressão covid (não aprovada)'!$O$58</f>
        <v>90</v>
      </c>
      <c r="EL38" s="251">
        <f>'Supressão covid (não aprovada)'!$O$58</f>
        <v>90</v>
      </c>
      <c r="EM38" s="251">
        <f>'Supressão covid (não aprovada)'!$O$58</f>
        <v>90</v>
      </c>
      <c r="EN38" s="251">
        <f>'Supressão covid (não aprovada)'!$O$58</f>
        <v>90</v>
      </c>
      <c r="EO38" s="251">
        <f>'Supressão covid (não aprovada)'!$O$60</f>
        <v>172.5</v>
      </c>
      <c r="EP38" s="252">
        <f t="shared" ref="EP38:EP39" si="229">SUM(EH38:EO38)</f>
        <v>811.5</v>
      </c>
      <c r="EQ38" s="242">
        <f t="shared" ref="EQ38:EQ39" si="230">EP38-EP26</f>
        <v>-541</v>
      </c>
      <c r="ER38" s="262">
        <f>'Supressão covid (não aprovada)'!$Q$56</f>
        <v>0</v>
      </c>
      <c r="ES38" s="253"/>
      <c r="ET38" s="244" t="s">
        <v>5</v>
      </c>
      <c r="EU38" s="251">
        <f>'Supressão covid (não aprovada)'!$O$57</f>
        <v>99.000000000000014</v>
      </c>
      <c r="EV38" s="251">
        <f>'Supressão covid (não aprovada)'!$O$57</f>
        <v>99.000000000000014</v>
      </c>
      <c r="EW38" s="251">
        <f>'Supressão covid (não aprovada)'!$O$57</f>
        <v>99.000000000000014</v>
      </c>
      <c r="EX38" s="239">
        <f>'Supressão covid (não aprovada)'!$O$59</f>
        <v>756</v>
      </c>
      <c r="EY38" s="240">
        <f>'Supressão covid (não aprovada)'!$O$58</f>
        <v>90</v>
      </c>
      <c r="EZ38" s="240">
        <f>'Supressão covid (não aprovada)'!$O$58</f>
        <v>90</v>
      </c>
      <c r="FA38" s="240">
        <f>'Supressão covid (não aprovada)'!$O$58</f>
        <v>90</v>
      </c>
      <c r="FB38" s="240">
        <f>'Supressão covid (não aprovada)'!$O$58</f>
        <v>90</v>
      </c>
      <c r="FC38" s="240">
        <f>'Supressão covid (não aprovada)'!$O$58</f>
        <v>90</v>
      </c>
      <c r="FD38" s="240">
        <f>'Supressão covid (não aprovada)'!$O$58</f>
        <v>90</v>
      </c>
      <c r="FE38" s="240">
        <f>'Supressão covid (não aprovada)'!$O$58</f>
        <v>90</v>
      </c>
      <c r="FF38" s="240">
        <f>'Supressão covid (não aprovada)'!$O$58</f>
        <v>90</v>
      </c>
      <c r="FG38" s="240">
        <f>'Supressão covid (não aprovada)'!$O$58</f>
        <v>90</v>
      </c>
      <c r="FH38" s="240">
        <f>'Supressão covid (não aprovada)'!$O$58</f>
        <v>90</v>
      </c>
      <c r="FI38" s="240">
        <f>'Supressão covid (não aprovada)'!$O$58</f>
        <v>90</v>
      </c>
      <c r="FJ38" s="240">
        <f>'Supressão covid (não aprovada)'!$O$58</f>
        <v>90</v>
      </c>
      <c r="FK38" s="240">
        <f>'Supressão covid (não aprovada)'!$O$58</f>
        <v>90</v>
      </c>
      <c r="FL38" s="240">
        <f>'Supressão covid (não aprovada)'!$O$58</f>
        <v>90</v>
      </c>
      <c r="FM38" s="240">
        <f>'Supressão covid (não aprovada)'!$O$58</f>
        <v>90</v>
      </c>
      <c r="FN38" s="240">
        <f>'Supressão covid (não aprovada)'!$O$58</f>
        <v>90</v>
      </c>
      <c r="FO38" s="240">
        <f>'Supressão covid (não aprovada)'!$O$58</f>
        <v>90</v>
      </c>
      <c r="FP38" s="249">
        <f t="shared" ref="FP38:FP39" si="231">SUM(EU38:FO38)</f>
        <v>2583</v>
      </c>
      <c r="FQ38" s="242">
        <f t="shared" ref="FQ38:FQ39" si="232">FP38-FP26</f>
        <v>-1722</v>
      </c>
      <c r="FR38" s="262">
        <f>'Supressão covid (não aprovada)'!$Q$56</f>
        <v>0</v>
      </c>
      <c r="FS38" s="223"/>
      <c r="FT38" s="244" t="s">
        <v>5</v>
      </c>
      <c r="FU38" s="240">
        <f>'Supressão covid (não aprovada)'!$O$58</f>
        <v>90</v>
      </c>
      <c r="FV38" s="240">
        <f>'Supressão covid (não aprovada)'!$O$58</f>
        <v>90</v>
      </c>
      <c r="FW38" s="240">
        <f>'Supressão covid (não aprovada)'!$O$58</f>
        <v>90</v>
      </c>
      <c r="FX38" s="240">
        <f>'Supressão covid (não aprovada)'!$O$58</f>
        <v>90</v>
      </c>
      <c r="FY38" s="240">
        <f>'Supressão covid (não aprovada)'!$O$58</f>
        <v>90</v>
      </c>
      <c r="FZ38" s="240">
        <f>'Supressão covid (não aprovada)'!$O$58</f>
        <v>90</v>
      </c>
      <c r="GA38" s="240">
        <f>'Supressão covid (não aprovada)'!$O$58</f>
        <v>90</v>
      </c>
      <c r="GB38" s="240">
        <f>'Supressão covid (não aprovada)'!$O$58</f>
        <v>90</v>
      </c>
      <c r="GC38" s="240">
        <f>'Supressão covid (não aprovada)'!$O$58</f>
        <v>90</v>
      </c>
      <c r="GD38" s="240">
        <f>'Supressão covid (não aprovada)'!$O$58</f>
        <v>90</v>
      </c>
      <c r="GE38" s="240">
        <f>'Supressão covid (não aprovada)'!$O$58</f>
        <v>90</v>
      </c>
      <c r="GF38" s="240">
        <f>'Supressão covid (não aprovada)'!$O$58</f>
        <v>90</v>
      </c>
      <c r="GG38" s="240">
        <f>'Supressão covid (não aprovada)'!$O$58</f>
        <v>90</v>
      </c>
      <c r="GH38" s="240">
        <f>'Supressão covid (não aprovada)'!$O$58</f>
        <v>90</v>
      </c>
      <c r="GI38" s="240">
        <f>'Supressão covid (não aprovada)'!$O$58</f>
        <v>90</v>
      </c>
      <c r="GJ38" s="239">
        <f>'Supressão covid (não aprovada)'!$O$56</f>
        <v>27</v>
      </c>
      <c r="GK38" s="239">
        <f>'Supressão covid (não aprovada)'!$O$56</f>
        <v>27</v>
      </c>
      <c r="GL38" s="239">
        <f>'Supressão covid (não aprovada)'!$O$56</f>
        <v>27</v>
      </c>
      <c r="GM38" s="239">
        <f>'Supressão covid (não aprovada)'!$O$56</f>
        <v>27</v>
      </c>
      <c r="GN38" s="239">
        <f>'Supressão covid (não aprovada)'!$O$59</f>
        <v>756</v>
      </c>
      <c r="GO38" s="239">
        <f>'Supressão covid (não aprovada)'!$O$59</f>
        <v>756</v>
      </c>
      <c r="GP38" s="249">
        <f t="shared" ref="GP38:GP39" si="233">SUM(FU38:GO38)</f>
        <v>2970</v>
      </c>
      <c r="GQ38" s="242">
        <f t="shared" ref="GQ38:GQ39" si="234">GP38-GP26</f>
        <v>-1980</v>
      </c>
      <c r="GR38" s="262">
        <f>'Supressão covid (não aprovada)'!$Q$56</f>
        <v>0</v>
      </c>
      <c r="GS38" s="223"/>
      <c r="GT38" s="244" t="s">
        <v>5</v>
      </c>
      <c r="GU38" s="239">
        <f>'Supressão covid (não aprovada)'!$O$56</f>
        <v>27</v>
      </c>
      <c r="GV38" s="239">
        <f>'Supressão covid (não aprovada)'!$O$56</f>
        <v>27</v>
      </c>
      <c r="GW38" s="239">
        <f>'Supressão covid (não aprovada)'!$O$56</f>
        <v>27</v>
      </c>
      <c r="GX38" s="251">
        <f>'Supressão covid (não aprovada)'!$O$57</f>
        <v>99.000000000000014</v>
      </c>
      <c r="GY38" s="240">
        <f>'Supressão covid (não aprovada)'!$O$58</f>
        <v>90</v>
      </c>
      <c r="GZ38" s="240">
        <f>'Supressão covid (não aprovada)'!$O$58</f>
        <v>90</v>
      </c>
      <c r="HA38" s="240">
        <f>'Supressão covid (não aprovada)'!$O$58</f>
        <v>90</v>
      </c>
      <c r="HB38" s="240">
        <f>'Supressão covid (não aprovada)'!$O$58</f>
        <v>90</v>
      </c>
      <c r="HC38" s="240">
        <f>'Supressão covid (não aprovada)'!$O$58</f>
        <v>90</v>
      </c>
      <c r="HD38" s="240">
        <f>'Supressão covid (não aprovada)'!$O$58</f>
        <v>90</v>
      </c>
      <c r="HE38" s="249">
        <f t="shared" ref="HE38:HE39" si="235">SUM(GU38:HD38)</f>
        <v>720</v>
      </c>
      <c r="HF38" s="242">
        <f t="shared" ref="HF38:HF39" si="236">HE38-HE26</f>
        <v>-480</v>
      </c>
      <c r="HG38" s="262">
        <f>'Supressão covid (não aprovada)'!$Q$56</f>
        <v>0</v>
      </c>
      <c r="HH38" s="223"/>
      <c r="HI38" s="249">
        <f t="shared" ref="HI38:HI39" si="237">GP38+FP38+EP38+EC38+DR38+CM38+CF38+BX38+BQ38+BI38+AX38+AQ38+AH38+W38+P38+I38+HE38</f>
        <v>19177.5</v>
      </c>
      <c r="HJ38" s="242">
        <f t="shared" ref="HJ38:HJ39" si="238">HI38-HI26</f>
        <v>-12785</v>
      </c>
      <c r="HK38" s="254"/>
    </row>
    <row r="39" spans="1:219" ht="18.75">
      <c r="A39" s="57"/>
      <c r="B39" s="238" t="s">
        <v>362</v>
      </c>
      <c r="C39" s="255">
        <f t="shared" ref="C39:H39" si="239">12*C38</f>
        <v>324</v>
      </c>
      <c r="D39" s="255">
        <f t="shared" si="239"/>
        <v>324</v>
      </c>
      <c r="E39" s="255">
        <f t="shared" si="239"/>
        <v>1188.0000000000002</v>
      </c>
      <c r="F39" s="255">
        <f t="shared" si="239"/>
        <v>1080</v>
      </c>
      <c r="G39" s="255">
        <f t="shared" si="239"/>
        <v>1080</v>
      </c>
      <c r="H39" s="255">
        <f t="shared" si="239"/>
        <v>1080</v>
      </c>
      <c r="I39" s="241">
        <f t="shared" si="203"/>
        <v>5076</v>
      </c>
      <c r="J39" s="256">
        <f t="shared" si="204"/>
        <v>-3384</v>
      </c>
      <c r="K39" s="263">
        <f>'Supressão covid (não aprovada)'!$Q$57</f>
        <v>-0.4</v>
      </c>
      <c r="L39" s="218"/>
      <c r="M39" s="238" t="s">
        <v>362</v>
      </c>
      <c r="N39" s="239">
        <f t="shared" ref="N39:O39" si="240">12*N38</f>
        <v>1080</v>
      </c>
      <c r="O39" s="239">
        <f t="shared" si="240"/>
        <v>1080</v>
      </c>
      <c r="P39" s="241">
        <f t="shared" si="205"/>
        <v>2160</v>
      </c>
      <c r="Q39" s="256">
        <f t="shared" si="206"/>
        <v>-1440</v>
      </c>
      <c r="R39" s="263">
        <f>'Supressão covid (não aprovada)'!$Q$57</f>
        <v>-0.4</v>
      </c>
      <c r="S39" s="228"/>
      <c r="T39" s="238" t="s">
        <v>362</v>
      </c>
      <c r="U39" s="239">
        <f t="shared" ref="U39:V39" si="241">12*U38</f>
        <v>1080</v>
      </c>
      <c r="V39" s="239">
        <f t="shared" si="241"/>
        <v>9072</v>
      </c>
      <c r="W39" s="241">
        <f t="shared" si="207"/>
        <v>10152</v>
      </c>
      <c r="X39" s="256">
        <f t="shared" si="208"/>
        <v>-6768</v>
      </c>
      <c r="Y39" s="263">
        <f>'Supressão covid (não aprovada)'!$Q$57</f>
        <v>-0.4</v>
      </c>
      <c r="Z39" s="228"/>
      <c r="AA39" s="238" t="s">
        <v>362</v>
      </c>
      <c r="AB39" s="239">
        <f t="shared" ref="AB39:AG39" si="242">12*AB38</f>
        <v>324</v>
      </c>
      <c r="AC39" s="239">
        <f t="shared" si="242"/>
        <v>1188.0000000000002</v>
      </c>
      <c r="AD39" s="239">
        <f t="shared" si="242"/>
        <v>1080</v>
      </c>
      <c r="AE39" s="239">
        <f t="shared" si="242"/>
        <v>1080</v>
      </c>
      <c r="AF39" s="239">
        <f t="shared" si="242"/>
        <v>1080</v>
      </c>
      <c r="AG39" s="239">
        <f t="shared" si="242"/>
        <v>9072</v>
      </c>
      <c r="AH39" s="241">
        <f t="shared" si="209"/>
        <v>13824</v>
      </c>
      <c r="AI39" s="256">
        <f t="shared" si="210"/>
        <v>-9216</v>
      </c>
      <c r="AJ39" s="263">
        <f>'Supressão covid (não aprovada)'!$Q$57</f>
        <v>-0.4</v>
      </c>
      <c r="AK39" s="218"/>
      <c r="AL39" s="238" t="s">
        <v>362</v>
      </c>
      <c r="AM39" s="239">
        <f t="shared" ref="AM39:AP39" si="243">12*AM38</f>
        <v>1188.0000000000002</v>
      </c>
      <c r="AN39" s="239">
        <f t="shared" si="243"/>
        <v>1080</v>
      </c>
      <c r="AO39" s="239">
        <f t="shared" si="243"/>
        <v>1080</v>
      </c>
      <c r="AP39" s="239">
        <f t="shared" si="243"/>
        <v>1080</v>
      </c>
      <c r="AQ39" s="241">
        <f t="shared" si="211"/>
        <v>4428</v>
      </c>
      <c r="AR39" s="256">
        <f t="shared" si="212"/>
        <v>-2952</v>
      </c>
      <c r="AS39" s="263">
        <f>'Supressão covid (não aprovada)'!$Q$57</f>
        <v>-0.4</v>
      </c>
      <c r="AT39" s="228"/>
      <c r="AU39" s="238" t="s">
        <v>362</v>
      </c>
      <c r="AV39" s="239">
        <f t="shared" ref="AV39:AW39" si="244">12*AV38</f>
        <v>9072</v>
      </c>
      <c r="AW39" s="239">
        <f t="shared" si="244"/>
        <v>9072</v>
      </c>
      <c r="AX39" s="241">
        <f t="shared" si="213"/>
        <v>18144</v>
      </c>
      <c r="AY39" s="256">
        <f t="shared" si="214"/>
        <v>-12096</v>
      </c>
      <c r="AZ39" s="263">
        <f>'Supressão covid (não aprovada)'!$Q$57</f>
        <v>-0.4</v>
      </c>
      <c r="BA39" s="228"/>
      <c r="BB39" s="244" t="s">
        <v>362</v>
      </c>
      <c r="BC39" s="240">
        <f t="shared" ref="BC39:BH39" si="245">12*BC38</f>
        <v>1080</v>
      </c>
      <c r="BD39" s="240">
        <f t="shared" si="245"/>
        <v>1080</v>
      </c>
      <c r="BE39" s="240">
        <f t="shared" si="245"/>
        <v>1080</v>
      </c>
      <c r="BF39" s="240">
        <f t="shared" si="245"/>
        <v>1080</v>
      </c>
      <c r="BG39" s="240">
        <f t="shared" si="245"/>
        <v>9072</v>
      </c>
      <c r="BH39" s="240">
        <f t="shared" si="245"/>
        <v>9072</v>
      </c>
      <c r="BI39" s="245">
        <f t="shared" si="215"/>
        <v>22464</v>
      </c>
      <c r="BJ39" s="258">
        <f t="shared" si="216"/>
        <v>-14976</v>
      </c>
      <c r="BK39" s="263">
        <f>'Supressão covid (não aprovada)'!$Q$57</f>
        <v>-0.4</v>
      </c>
      <c r="BL39" s="228"/>
      <c r="BM39" s="238" t="s">
        <v>362</v>
      </c>
      <c r="BN39" s="239">
        <f t="shared" ref="BN39:BP39" si="246">12*BN38</f>
        <v>1188.0000000000002</v>
      </c>
      <c r="BO39" s="239">
        <f t="shared" si="246"/>
        <v>1080</v>
      </c>
      <c r="BP39" s="239">
        <f t="shared" si="246"/>
        <v>1080</v>
      </c>
      <c r="BQ39" s="241">
        <f t="shared" si="217"/>
        <v>3348</v>
      </c>
      <c r="BR39" s="256">
        <f t="shared" si="218"/>
        <v>-2232</v>
      </c>
      <c r="BS39" s="263">
        <f>'Supressão covid (não aprovada)'!$Q$57</f>
        <v>-0.4</v>
      </c>
      <c r="BT39" s="228"/>
      <c r="BU39" s="238" t="s">
        <v>362</v>
      </c>
      <c r="BV39" s="239">
        <f t="shared" ref="BV39:BW39" si="247">12*BV38</f>
        <v>1080</v>
      </c>
      <c r="BW39" s="239">
        <f t="shared" si="247"/>
        <v>1080</v>
      </c>
      <c r="BX39" s="241">
        <f t="shared" si="219"/>
        <v>2160</v>
      </c>
      <c r="BY39" s="259">
        <f t="shared" si="220"/>
        <v>-1440</v>
      </c>
      <c r="BZ39" s="263">
        <f>'Supressão covid (não aprovada)'!$Q$57</f>
        <v>-0.4</v>
      </c>
      <c r="CA39" s="228"/>
      <c r="CB39" s="238" t="s">
        <v>362</v>
      </c>
      <c r="CC39" s="239">
        <f t="shared" ref="CC39:CE39" si="248">12*CC38</f>
        <v>1080</v>
      </c>
      <c r="CD39" s="239">
        <f t="shared" si="248"/>
        <v>1080</v>
      </c>
      <c r="CE39" s="239">
        <f t="shared" si="248"/>
        <v>1080</v>
      </c>
      <c r="CF39" s="241">
        <f t="shared" si="221"/>
        <v>3240</v>
      </c>
      <c r="CG39" s="256">
        <f t="shared" si="222"/>
        <v>-2160</v>
      </c>
      <c r="CH39" s="263">
        <f>'Supressão covid (não aprovada)'!$Q$57</f>
        <v>-0.4</v>
      </c>
      <c r="CI39" s="228"/>
      <c r="CJ39" s="238" t="s">
        <v>362</v>
      </c>
      <c r="CK39" s="239">
        <f t="shared" ref="CK39:CL39" si="249">12*CK38</f>
        <v>1080</v>
      </c>
      <c r="CL39" s="239">
        <f t="shared" si="249"/>
        <v>9072</v>
      </c>
      <c r="CM39" s="248">
        <f t="shared" si="223"/>
        <v>10152</v>
      </c>
      <c r="CN39" s="256">
        <f t="shared" si="224"/>
        <v>-6768</v>
      </c>
      <c r="CO39" s="263">
        <f>'Supressão covid (não aprovada)'!$Q$57</f>
        <v>-0.4</v>
      </c>
      <c r="CP39" s="228"/>
      <c r="CQ39" s="244" t="s">
        <v>362</v>
      </c>
      <c r="CR39" s="240">
        <f t="shared" ref="CR39:DQ39" si="250">12*CR38</f>
        <v>324</v>
      </c>
      <c r="CS39" s="240">
        <f t="shared" si="250"/>
        <v>324</v>
      </c>
      <c r="CT39" s="240">
        <f t="shared" si="250"/>
        <v>324</v>
      </c>
      <c r="CU39" s="240">
        <f t="shared" si="250"/>
        <v>324</v>
      </c>
      <c r="CV39" s="240">
        <f t="shared" si="250"/>
        <v>324</v>
      </c>
      <c r="CW39" s="240">
        <f t="shared" si="250"/>
        <v>324</v>
      </c>
      <c r="CX39" s="240">
        <f t="shared" si="250"/>
        <v>324</v>
      </c>
      <c r="CY39" s="240">
        <f t="shared" si="250"/>
        <v>324</v>
      </c>
      <c r="CZ39" s="240">
        <f t="shared" si="250"/>
        <v>324</v>
      </c>
      <c r="DA39" s="240">
        <f t="shared" si="250"/>
        <v>324</v>
      </c>
      <c r="DB39" s="240">
        <f t="shared" si="250"/>
        <v>324</v>
      </c>
      <c r="DC39" s="240">
        <f t="shared" si="250"/>
        <v>324</v>
      </c>
      <c r="DD39" s="240">
        <f t="shared" si="250"/>
        <v>324</v>
      </c>
      <c r="DE39" s="240">
        <f t="shared" si="250"/>
        <v>324</v>
      </c>
      <c r="DF39" s="240">
        <f t="shared" si="250"/>
        <v>324</v>
      </c>
      <c r="DG39" s="240">
        <f t="shared" si="250"/>
        <v>1080</v>
      </c>
      <c r="DH39" s="240">
        <f t="shared" si="250"/>
        <v>1080</v>
      </c>
      <c r="DI39" s="240">
        <f t="shared" si="250"/>
        <v>1080</v>
      </c>
      <c r="DJ39" s="240">
        <f t="shared" si="250"/>
        <v>1080</v>
      </c>
      <c r="DK39" s="240">
        <f t="shared" si="250"/>
        <v>1080</v>
      </c>
      <c r="DL39" s="240">
        <f t="shared" si="250"/>
        <v>1080</v>
      </c>
      <c r="DM39" s="240">
        <f t="shared" si="250"/>
        <v>1080</v>
      </c>
      <c r="DN39" s="240">
        <f t="shared" si="250"/>
        <v>1080</v>
      </c>
      <c r="DO39" s="240">
        <f t="shared" si="250"/>
        <v>1080</v>
      </c>
      <c r="DP39" s="240">
        <f t="shared" si="250"/>
        <v>14400</v>
      </c>
      <c r="DQ39" s="240">
        <f t="shared" si="250"/>
        <v>14400</v>
      </c>
      <c r="DR39" s="249">
        <f t="shared" si="225"/>
        <v>43380</v>
      </c>
      <c r="DS39" s="256">
        <f t="shared" si="226"/>
        <v>-28920</v>
      </c>
      <c r="DT39" s="263">
        <f>'Supressão covid (não aprovada)'!$Q$57</f>
        <v>-0.4</v>
      </c>
      <c r="DU39" s="228"/>
      <c r="DV39" s="244" t="s">
        <v>362</v>
      </c>
      <c r="DW39" s="240">
        <f t="shared" ref="DW39:EB39" si="251">12*DW38</f>
        <v>1188.0000000000002</v>
      </c>
      <c r="DX39" s="240">
        <f t="shared" si="251"/>
        <v>1080</v>
      </c>
      <c r="DY39" s="240">
        <f t="shared" si="251"/>
        <v>1080</v>
      </c>
      <c r="DZ39" s="240">
        <f t="shared" si="251"/>
        <v>1080</v>
      </c>
      <c r="EA39" s="240">
        <f t="shared" si="251"/>
        <v>1080</v>
      </c>
      <c r="EB39" s="240">
        <f t="shared" si="251"/>
        <v>1080</v>
      </c>
      <c r="EC39" s="249">
        <f t="shared" si="227"/>
        <v>6588</v>
      </c>
      <c r="ED39" s="256">
        <f t="shared" si="228"/>
        <v>-4392</v>
      </c>
      <c r="EE39" s="263">
        <f>'Supressão covid (não aprovada)'!$Q$57</f>
        <v>-0.4</v>
      </c>
      <c r="EF39" s="228"/>
      <c r="EG39" s="250" t="s">
        <v>362</v>
      </c>
      <c r="EH39" s="251">
        <f t="shared" ref="EH39:EO39" si="252">12*EH38</f>
        <v>1188.0000000000002</v>
      </c>
      <c r="EI39" s="251">
        <f t="shared" si="252"/>
        <v>1080</v>
      </c>
      <c r="EJ39" s="251">
        <f t="shared" si="252"/>
        <v>1080</v>
      </c>
      <c r="EK39" s="251">
        <f t="shared" si="252"/>
        <v>1080</v>
      </c>
      <c r="EL39" s="251">
        <f t="shared" si="252"/>
        <v>1080</v>
      </c>
      <c r="EM39" s="251">
        <f t="shared" si="252"/>
        <v>1080</v>
      </c>
      <c r="EN39" s="251">
        <f t="shared" si="252"/>
        <v>1080</v>
      </c>
      <c r="EO39" s="251">
        <f t="shared" si="252"/>
        <v>2070</v>
      </c>
      <c r="EP39" s="252">
        <f t="shared" si="229"/>
        <v>9738</v>
      </c>
      <c r="EQ39" s="256">
        <f t="shared" si="230"/>
        <v>-6492</v>
      </c>
      <c r="ER39" s="263">
        <f>'Supressão covid (não aprovada)'!$Q$57</f>
        <v>-0.4</v>
      </c>
      <c r="ES39" s="253"/>
      <c r="ET39" s="244" t="s">
        <v>362</v>
      </c>
      <c r="EU39" s="240">
        <f t="shared" ref="EU39:FO39" si="253">12*EU38</f>
        <v>1188.0000000000002</v>
      </c>
      <c r="EV39" s="240">
        <f t="shared" si="253"/>
        <v>1188.0000000000002</v>
      </c>
      <c r="EW39" s="240">
        <f t="shared" si="253"/>
        <v>1188.0000000000002</v>
      </c>
      <c r="EX39" s="240">
        <f t="shared" si="253"/>
        <v>9072</v>
      </c>
      <c r="EY39" s="240">
        <f t="shared" si="253"/>
        <v>1080</v>
      </c>
      <c r="EZ39" s="240">
        <f t="shared" si="253"/>
        <v>1080</v>
      </c>
      <c r="FA39" s="240">
        <f t="shared" si="253"/>
        <v>1080</v>
      </c>
      <c r="FB39" s="240">
        <f t="shared" si="253"/>
        <v>1080</v>
      </c>
      <c r="FC39" s="240">
        <f t="shared" si="253"/>
        <v>1080</v>
      </c>
      <c r="FD39" s="240">
        <f t="shared" si="253"/>
        <v>1080</v>
      </c>
      <c r="FE39" s="240">
        <f t="shared" si="253"/>
        <v>1080</v>
      </c>
      <c r="FF39" s="240">
        <f t="shared" si="253"/>
        <v>1080</v>
      </c>
      <c r="FG39" s="240">
        <f t="shared" si="253"/>
        <v>1080</v>
      </c>
      <c r="FH39" s="240">
        <f t="shared" si="253"/>
        <v>1080</v>
      </c>
      <c r="FI39" s="240">
        <f t="shared" si="253"/>
        <v>1080</v>
      </c>
      <c r="FJ39" s="240">
        <f t="shared" si="253"/>
        <v>1080</v>
      </c>
      <c r="FK39" s="240">
        <f t="shared" si="253"/>
        <v>1080</v>
      </c>
      <c r="FL39" s="240">
        <f t="shared" si="253"/>
        <v>1080</v>
      </c>
      <c r="FM39" s="240">
        <f t="shared" si="253"/>
        <v>1080</v>
      </c>
      <c r="FN39" s="240">
        <f t="shared" si="253"/>
        <v>1080</v>
      </c>
      <c r="FO39" s="240">
        <f t="shared" si="253"/>
        <v>1080</v>
      </c>
      <c r="FP39" s="249">
        <f t="shared" si="231"/>
        <v>30996</v>
      </c>
      <c r="FQ39" s="256">
        <f t="shared" si="232"/>
        <v>-20664</v>
      </c>
      <c r="FR39" s="263">
        <f>'Supressão covid (não aprovada)'!$Q$57</f>
        <v>-0.4</v>
      </c>
      <c r="FS39" s="223"/>
      <c r="FT39" s="244" t="s">
        <v>362</v>
      </c>
      <c r="FU39" s="240">
        <f t="shared" ref="FU39:GO39" si="254">12*FU38</f>
        <v>1080</v>
      </c>
      <c r="FV39" s="240">
        <f t="shared" si="254"/>
        <v>1080</v>
      </c>
      <c r="FW39" s="240">
        <f t="shared" si="254"/>
        <v>1080</v>
      </c>
      <c r="FX39" s="240">
        <f t="shared" si="254"/>
        <v>1080</v>
      </c>
      <c r="FY39" s="240">
        <f t="shared" si="254"/>
        <v>1080</v>
      </c>
      <c r="FZ39" s="240">
        <f t="shared" si="254"/>
        <v>1080</v>
      </c>
      <c r="GA39" s="240">
        <f t="shared" si="254"/>
        <v>1080</v>
      </c>
      <c r="GB39" s="240">
        <f t="shared" si="254"/>
        <v>1080</v>
      </c>
      <c r="GC39" s="240">
        <f t="shared" si="254"/>
        <v>1080</v>
      </c>
      <c r="GD39" s="240">
        <f t="shared" si="254"/>
        <v>1080</v>
      </c>
      <c r="GE39" s="240">
        <f t="shared" si="254"/>
        <v>1080</v>
      </c>
      <c r="GF39" s="240">
        <f t="shared" si="254"/>
        <v>1080</v>
      </c>
      <c r="GG39" s="240">
        <f t="shared" si="254"/>
        <v>1080</v>
      </c>
      <c r="GH39" s="240">
        <f t="shared" si="254"/>
        <v>1080</v>
      </c>
      <c r="GI39" s="240">
        <f t="shared" si="254"/>
        <v>1080</v>
      </c>
      <c r="GJ39" s="240">
        <f t="shared" si="254"/>
        <v>324</v>
      </c>
      <c r="GK39" s="240">
        <f t="shared" si="254"/>
        <v>324</v>
      </c>
      <c r="GL39" s="240">
        <f t="shared" si="254"/>
        <v>324</v>
      </c>
      <c r="GM39" s="240">
        <f t="shared" si="254"/>
        <v>324</v>
      </c>
      <c r="GN39" s="240">
        <f t="shared" si="254"/>
        <v>9072</v>
      </c>
      <c r="GO39" s="240">
        <f t="shared" si="254"/>
        <v>9072</v>
      </c>
      <c r="GP39" s="249">
        <f t="shared" si="233"/>
        <v>35640</v>
      </c>
      <c r="GQ39" s="256">
        <f t="shared" si="234"/>
        <v>-23760</v>
      </c>
      <c r="GR39" s="263">
        <f>'Supressão covid (não aprovada)'!$Q$57</f>
        <v>-0.4</v>
      </c>
      <c r="GS39" s="223"/>
      <c r="GT39" s="244" t="s">
        <v>362</v>
      </c>
      <c r="GU39" s="240">
        <f t="shared" ref="GU39:HD39" si="255">12*GU38</f>
        <v>324</v>
      </c>
      <c r="GV39" s="240">
        <f t="shared" si="255"/>
        <v>324</v>
      </c>
      <c r="GW39" s="240">
        <f t="shared" si="255"/>
        <v>324</v>
      </c>
      <c r="GX39" s="240">
        <f t="shared" si="255"/>
        <v>1188.0000000000002</v>
      </c>
      <c r="GY39" s="240">
        <f t="shared" si="255"/>
        <v>1080</v>
      </c>
      <c r="GZ39" s="240">
        <f t="shared" si="255"/>
        <v>1080</v>
      </c>
      <c r="HA39" s="240">
        <f t="shared" si="255"/>
        <v>1080</v>
      </c>
      <c r="HB39" s="240">
        <f t="shared" si="255"/>
        <v>1080</v>
      </c>
      <c r="HC39" s="240">
        <f t="shared" si="255"/>
        <v>1080</v>
      </c>
      <c r="HD39" s="240">
        <f t="shared" si="255"/>
        <v>1080</v>
      </c>
      <c r="HE39" s="249">
        <f t="shared" si="235"/>
        <v>8640</v>
      </c>
      <c r="HF39" s="256">
        <f t="shared" si="236"/>
        <v>-5760</v>
      </c>
      <c r="HG39" s="263">
        <f>'Supressão covid (não aprovada)'!$Q$57</f>
        <v>-0.4</v>
      </c>
      <c r="HH39" s="223"/>
      <c r="HI39" s="249">
        <f t="shared" si="237"/>
        <v>230130</v>
      </c>
      <c r="HJ39" s="256">
        <f t="shared" si="238"/>
        <v>-153420</v>
      </c>
      <c r="HK39" s="254">
        <f>HJ39/HI27</f>
        <v>-0.4</v>
      </c>
    </row>
    <row r="40" spans="1:219" ht="18.75">
      <c r="A40" s="57"/>
      <c r="B40" s="233"/>
      <c r="C40" s="233"/>
      <c r="D40" s="233"/>
      <c r="E40" s="233"/>
      <c r="F40" s="233"/>
      <c r="G40" s="233"/>
      <c r="H40" s="233"/>
      <c r="I40" s="234"/>
      <c r="J40" s="260"/>
      <c r="K40" s="261">
        <f>J39/I27</f>
        <v>-0.4</v>
      </c>
      <c r="L40" s="218"/>
      <c r="M40" s="57"/>
      <c r="N40" s="57"/>
      <c r="O40" s="57"/>
      <c r="P40" s="234"/>
      <c r="Q40" s="260"/>
      <c r="R40" s="261">
        <f>Q39/P27</f>
        <v>-0.4</v>
      </c>
      <c r="S40" s="228"/>
      <c r="T40" s="57"/>
      <c r="U40" s="57"/>
      <c r="V40" s="57"/>
      <c r="W40" s="234"/>
      <c r="X40" s="219"/>
      <c r="Y40" s="261">
        <f>X39/W27</f>
        <v>-0.4</v>
      </c>
      <c r="Z40" s="228"/>
      <c r="AA40" s="233"/>
      <c r="AB40" s="233"/>
      <c r="AC40" s="233"/>
      <c r="AD40" s="233"/>
      <c r="AE40" s="233"/>
      <c r="AF40" s="233"/>
      <c r="AG40" s="233"/>
      <c r="AH40" s="234"/>
      <c r="AI40" s="219"/>
      <c r="AJ40" s="261">
        <f>AI39/AH27</f>
        <v>-0.4</v>
      </c>
      <c r="AK40" s="218"/>
      <c r="AL40" s="57"/>
      <c r="AM40" s="57"/>
      <c r="AN40" s="57"/>
      <c r="AO40" s="57"/>
      <c r="AP40" s="57"/>
      <c r="AQ40" s="234"/>
      <c r="AR40" s="219"/>
      <c r="AS40" s="261">
        <f>AR39/AQ27</f>
        <v>-0.4</v>
      </c>
      <c r="AT40" s="228"/>
      <c r="AU40" s="57"/>
      <c r="AV40" s="57"/>
      <c r="AW40" s="57"/>
      <c r="AX40" s="234"/>
      <c r="AY40" s="219"/>
      <c r="AZ40" s="261">
        <f>AY39/AX27</f>
        <v>-0.4</v>
      </c>
      <c r="BA40" s="228"/>
      <c r="BB40" s="235"/>
      <c r="BC40" s="57"/>
      <c r="BD40" s="57"/>
      <c r="BE40" s="57"/>
      <c r="BF40" s="57"/>
      <c r="BG40" s="57"/>
      <c r="BH40" s="57"/>
      <c r="BI40" s="222"/>
      <c r="BJ40" s="222"/>
      <c r="BK40" s="261">
        <f>BJ39/BI27</f>
        <v>-0.4</v>
      </c>
      <c r="BL40" s="228"/>
      <c r="BM40" s="57"/>
      <c r="BN40" s="57"/>
      <c r="BO40" s="57"/>
      <c r="BP40" s="57"/>
      <c r="BQ40" s="234"/>
      <c r="BR40" s="219"/>
      <c r="BS40" s="261">
        <f>BR39/BQ27</f>
        <v>-0.4</v>
      </c>
      <c r="BT40" s="228"/>
      <c r="BU40" s="57"/>
      <c r="BV40" s="57"/>
      <c r="BW40" s="57"/>
      <c r="BX40" s="234"/>
      <c r="BY40" s="219"/>
      <c r="BZ40" s="261">
        <f>BY39/BX27</f>
        <v>-0.4</v>
      </c>
      <c r="CA40" s="228"/>
      <c r="CB40" s="57"/>
      <c r="CC40" s="57"/>
      <c r="CD40" s="57"/>
      <c r="CE40" s="57"/>
      <c r="CF40" s="234"/>
      <c r="CG40" s="219"/>
      <c r="CH40" s="261">
        <f>CG39/CF27</f>
        <v>-0.4</v>
      </c>
      <c r="CI40" s="228"/>
      <c r="CJ40" s="57"/>
      <c r="CK40" s="57"/>
      <c r="CL40" s="57"/>
      <c r="CM40" s="234"/>
      <c r="CN40" s="219"/>
      <c r="CO40" s="261">
        <f>CN39/CM27</f>
        <v>-0.4</v>
      </c>
      <c r="CP40" s="228"/>
      <c r="CQ40" s="235"/>
      <c r="CR40" s="57"/>
      <c r="CS40" s="57"/>
      <c r="CT40" s="57"/>
      <c r="CU40" s="57"/>
      <c r="CV40" s="57"/>
      <c r="CW40" s="57"/>
      <c r="CX40" s="57"/>
      <c r="CY40" s="57"/>
      <c r="CZ40" s="235"/>
      <c r="DA40" s="57"/>
      <c r="DB40" s="57"/>
      <c r="DC40" s="57"/>
      <c r="DD40" s="57"/>
      <c r="DE40" s="57"/>
      <c r="DF40" s="57"/>
      <c r="DG40" s="57"/>
      <c r="DH40" s="57"/>
      <c r="DI40" s="235"/>
      <c r="DJ40" s="57"/>
      <c r="DK40" s="57"/>
      <c r="DL40" s="57"/>
      <c r="DM40" s="57"/>
      <c r="DN40" s="57"/>
      <c r="DO40" s="57"/>
      <c r="DP40" s="57"/>
      <c r="DQ40" s="57"/>
      <c r="DR40" s="222"/>
      <c r="DS40" s="219"/>
      <c r="DT40" s="261">
        <f>DS39/DR27</f>
        <v>-0.4</v>
      </c>
      <c r="DU40" s="228"/>
      <c r="DV40" s="235"/>
      <c r="DW40" s="57"/>
      <c r="DX40" s="57"/>
      <c r="DY40" s="57"/>
      <c r="DZ40" s="57"/>
      <c r="EA40" s="57"/>
      <c r="EB40" s="57"/>
      <c r="EC40" s="222"/>
      <c r="ED40" s="219"/>
      <c r="EE40" s="261">
        <f>ED39/EC27</f>
        <v>-0.4</v>
      </c>
      <c r="EF40" s="228"/>
      <c r="EG40" s="235"/>
      <c r="EH40" s="57"/>
      <c r="EI40" s="57"/>
      <c r="EJ40" s="57"/>
      <c r="EK40" s="57"/>
      <c r="EL40" s="57"/>
      <c r="EM40" s="57"/>
      <c r="EN40" s="57"/>
      <c r="EO40" s="57"/>
      <c r="EP40" s="222"/>
      <c r="EQ40" s="219"/>
      <c r="ER40" s="261">
        <f>EQ39/EP27</f>
        <v>-0.4</v>
      </c>
      <c r="ES40" s="223"/>
      <c r="ET40" s="235"/>
      <c r="EU40" s="57"/>
      <c r="EV40" s="57"/>
      <c r="EW40" s="57"/>
      <c r="EX40" s="57"/>
      <c r="EY40" s="57"/>
      <c r="EZ40" s="57"/>
      <c r="FA40" s="57"/>
      <c r="FB40" s="57"/>
      <c r="FC40" s="235"/>
      <c r="FD40" s="57"/>
      <c r="FE40" s="57"/>
      <c r="FF40" s="57"/>
      <c r="FG40" s="57"/>
      <c r="FH40" s="57"/>
      <c r="FI40" s="57"/>
      <c r="FJ40" s="57"/>
      <c r="FK40" s="57"/>
      <c r="FL40" s="235"/>
      <c r="FM40" s="57"/>
      <c r="FN40" s="57"/>
      <c r="FO40" s="57"/>
      <c r="FP40" s="222"/>
      <c r="FQ40" s="219"/>
      <c r="FR40" s="261">
        <f>FQ39/FP27</f>
        <v>-0.4</v>
      </c>
      <c r="FS40" s="223"/>
      <c r="FT40" s="235"/>
      <c r="FU40" s="57"/>
      <c r="FV40" s="57"/>
      <c r="FW40" s="57"/>
      <c r="FX40" s="57"/>
      <c r="FY40" s="57"/>
      <c r="FZ40" s="57"/>
      <c r="GA40" s="57"/>
      <c r="GB40" s="57"/>
      <c r="GC40" s="235"/>
      <c r="GD40" s="57"/>
      <c r="GE40" s="57"/>
      <c r="GF40" s="57"/>
      <c r="GG40" s="57"/>
      <c r="GH40" s="57"/>
      <c r="GI40" s="57"/>
      <c r="GJ40" s="57"/>
      <c r="GK40" s="57"/>
      <c r="GL40" s="235"/>
      <c r="GM40" s="57"/>
      <c r="GN40" s="57"/>
      <c r="GO40" s="57"/>
      <c r="GP40" s="222"/>
      <c r="GQ40" s="219"/>
      <c r="GR40" s="261">
        <f>GQ39/GP27</f>
        <v>-0.4</v>
      </c>
      <c r="GS40" s="223"/>
      <c r="GT40" s="235"/>
      <c r="GU40" s="57"/>
      <c r="GV40" s="57"/>
      <c r="GW40" s="57"/>
      <c r="GX40" s="57"/>
      <c r="GY40" s="57"/>
      <c r="GZ40" s="57"/>
      <c r="HA40" s="57"/>
      <c r="HB40" s="57"/>
      <c r="HC40" s="235"/>
      <c r="HD40" s="57"/>
      <c r="HE40" s="222"/>
      <c r="HF40" s="219"/>
      <c r="HG40" s="261">
        <f>HF39/HE27</f>
        <v>-0.4</v>
      </c>
      <c r="HH40" s="223"/>
      <c r="HI40" s="222"/>
      <c r="HJ40" s="219"/>
      <c r="HK40" s="220"/>
    </row>
    <row r="41" spans="1:219" ht="18.75">
      <c r="A41" s="57"/>
      <c r="B41" s="334" t="s">
        <v>84</v>
      </c>
      <c r="C41" s="328"/>
      <c r="D41" s="328"/>
      <c r="E41" s="328"/>
      <c r="F41" s="328"/>
      <c r="G41" s="328"/>
      <c r="H41" s="321"/>
      <c r="I41" s="236" t="s">
        <v>361</v>
      </c>
      <c r="J41" s="260"/>
      <c r="K41" s="219"/>
      <c r="L41" s="218"/>
      <c r="M41" s="332" t="s">
        <v>84</v>
      </c>
      <c r="N41" s="298"/>
      <c r="O41" s="302"/>
      <c r="P41" s="236" t="s">
        <v>361</v>
      </c>
      <c r="Q41" s="260"/>
      <c r="R41" s="219"/>
      <c r="S41" s="228"/>
      <c r="T41" s="332" t="s">
        <v>84</v>
      </c>
      <c r="U41" s="298"/>
      <c r="V41" s="302"/>
      <c r="W41" s="236" t="s">
        <v>361</v>
      </c>
      <c r="X41" s="219"/>
      <c r="Y41" s="219"/>
      <c r="Z41" s="228"/>
      <c r="AA41" s="334" t="s">
        <v>84</v>
      </c>
      <c r="AB41" s="328"/>
      <c r="AC41" s="328"/>
      <c r="AD41" s="328"/>
      <c r="AE41" s="328"/>
      <c r="AF41" s="328"/>
      <c r="AG41" s="321"/>
      <c r="AH41" s="236" t="s">
        <v>361</v>
      </c>
      <c r="AI41" s="219"/>
      <c r="AJ41" s="219"/>
      <c r="AK41" s="218"/>
      <c r="AL41" s="332" t="s">
        <v>84</v>
      </c>
      <c r="AM41" s="298"/>
      <c r="AN41" s="298"/>
      <c r="AO41" s="298"/>
      <c r="AP41" s="302"/>
      <c r="AQ41" s="236" t="s">
        <v>361</v>
      </c>
      <c r="AR41" s="219"/>
      <c r="AS41" s="219"/>
      <c r="AT41" s="228"/>
      <c r="AU41" s="332" t="s">
        <v>84</v>
      </c>
      <c r="AV41" s="298"/>
      <c r="AW41" s="302"/>
      <c r="AX41" s="236" t="s">
        <v>361</v>
      </c>
      <c r="AY41" s="219"/>
      <c r="AZ41" s="219"/>
      <c r="BA41" s="228"/>
      <c r="BB41" s="332" t="s">
        <v>84</v>
      </c>
      <c r="BC41" s="298"/>
      <c r="BD41" s="298"/>
      <c r="BE41" s="298"/>
      <c r="BF41" s="298"/>
      <c r="BG41" s="298"/>
      <c r="BH41" s="302"/>
      <c r="BI41" s="237" t="s">
        <v>361</v>
      </c>
      <c r="BJ41" s="222"/>
      <c r="BK41" s="219"/>
      <c r="BL41" s="228"/>
      <c r="BM41" s="332" t="s">
        <v>84</v>
      </c>
      <c r="BN41" s="298"/>
      <c r="BO41" s="298"/>
      <c r="BP41" s="302"/>
      <c r="BQ41" s="236" t="s">
        <v>361</v>
      </c>
      <c r="BR41" s="219"/>
      <c r="BS41" s="219"/>
      <c r="BT41" s="228"/>
      <c r="BU41" s="332" t="s">
        <v>84</v>
      </c>
      <c r="BV41" s="298"/>
      <c r="BW41" s="302"/>
      <c r="BX41" s="236" t="s">
        <v>361</v>
      </c>
      <c r="BY41" s="219"/>
      <c r="BZ41" s="219"/>
      <c r="CA41" s="228"/>
      <c r="CB41" s="332" t="s">
        <v>84</v>
      </c>
      <c r="CC41" s="298"/>
      <c r="CD41" s="298"/>
      <c r="CE41" s="302"/>
      <c r="CF41" s="236" t="s">
        <v>361</v>
      </c>
      <c r="CG41" s="219"/>
      <c r="CH41" s="219"/>
      <c r="CI41" s="228"/>
      <c r="CJ41" s="332" t="s">
        <v>84</v>
      </c>
      <c r="CK41" s="298"/>
      <c r="CL41" s="302"/>
      <c r="CM41" s="236" t="s">
        <v>361</v>
      </c>
      <c r="CN41" s="219"/>
      <c r="CO41" s="219"/>
      <c r="CP41" s="228"/>
      <c r="CQ41" s="332" t="s">
        <v>84</v>
      </c>
      <c r="CR41" s="298"/>
      <c r="CS41" s="298"/>
      <c r="CT41" s="298"/>
      <c r="CU41" s="298"/>
      <c r="CV41" s="298"/>
      <c r="CW41" s="298"/>
      <c r="CX41" s="298"/>
      <c r="CY41" s="298"/>
      <c r="CZ41" s="298"/>
      <c r="DA41" s="298"/>
      <c r="DB41" s="298"/>
      <c r="DC41" s="298"/>
      <c r="DD41" s="298"/>
      <c r="DE41" s="298"/>
      <c r="DF41" s="298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302"/>
      <c r="DR41" s="237" t="s">
        <v>361</v>
      </c>
      <c r="DS41" s="219"/>
      <c r="DT41" s="219"/>
      <c r="DU41" s="228"/>
      <c r="DV41" s="332" t="s">
        <v>84</v>
      </c>
      <c r="DW41" s="298"/>
      <c r="DX41" s="298"/>
      <c r="DY41" s="298"/>
      <c r="DZ41" s="298"/>
      <c r="EA41" s="298"/>
      <c r="EB41" s="302"/>
      <c r="EC41" s="237" t="s">
        <v>361</v>
      </c>
      <c r="ED41" s="219"/>
      <c r="EE41" s="219"/>
      <c r="EF41" s="228"/>
      <c r="EG41" s="333" t="s">
        <v>84</v>
      </c>
      <c r="EH41" s="298"/>
      <c r="EI41" s="298"/>
      <c r="EJ41" s="298"/>
      <c r="EK41" s="298"/>
      <c r="EL41" s="298"/>
      <c r="EM41" s="298"/>
      <c r="EN41" s="298"/>
      <c r="EO41" s="302"/>
      <c r="EP41" s="237" t="s">
        <v>361</v>
      </c>
      <c r="EQ41" s="219"/>
      <c r="ER41" s="219"/>
      <c r="ES41" s="223"/>
      <c r="ET41" s="332" t="s">
        <v>84</v>
      </c>
      <c r="EU41" s="298"/>
      <c r="EV41" s="298"/>
      <c r="EW41" s="298"/>
      <c r="EX41" s="298"/>
      <c r="EY41" s="298"/>
      <c r="EZ41" s="298"/>
      <c r="FA41" s="298"/>
      <c r="FB41" s="298"/>
      <c r="FC41" s="298"/>
      <c r="FD41" s="298"/>
      <c r="FE41" s="298"/>
      <c r="FF41" s="298"/>
      <c r="FG41" s="298"/>
      <c r="FH41" s="298"/>
      <c r="FI41" s="298"/>
      <c r="FJ41" s="298"/>
      <c r="FK41" s="298"/>
      <c r="FL41" s="298"/>
      <c r="FM41" s="298"/>
      <c r="FN41" s="298"/>
      <c r="FO41" s="302"/>
      <c r="FP41" s="237" t="s">
        <v>361</v>
      </c>
      <c r="FQ41" s="219"/>
      <c r="FR41" s="219"/>
      <c r="FS41" s="223"/>
      <c r="FT41" s="332" t="s">
        <v>84</v>
      </c>
      <c r="FU41" s="298"/>
      <c r="FV41" s="298"/>
      <c r="FW41" s="298"/>
      <c r="FX41" s="298"/>
      <c r="FY41" s="298"/>
      <c r="FZ41" s="298"/>
      <c r="GA41" s="298"/>
      <c r="GB41" s="298"/>
      <c r="GC41" s="298"/>
      <c r="GD41" s="298"/>
      <c r="GE41" s="298"/>
      <c r="GF41" s="298"/>
      <c r="GG41" s="298"/>
      <c r="GH41" s="298"/>
      <c r="GI41" s="298"/>
      <c r="GJ41" s="298"/>
      <c r="GK41" s="298"/>
      <c r="GL41" s="298"/>
      <c r="GM41" s="298"/>
      <c r="GN41" s="298"/>
      <c r="GO41" s="302"/>
      <c r="GP41" s="237" t="s">
        <v>361</v>
      </c>
      <c r="GQ41" s="219"/>
      <c r="GR41" s="219"/>
      <c r="GS41" s="223"/>
      <c r="GT41" s="332" t="s">
        <v>84</v>
      </c>
      <c r="GU41" s="298"/>
      <c r="GV41" s="298"/>
      <c r="GW41" s="298"/>
      <c r="GX41" s="298"/>
      <c r="GY41" s="298"/>
      <c r="GZ41" s="298"/>
      <c r="HA41" s="298"/>
      <c r="HB41" s="298"/>
      <c r="HC41" s="298"/>
      <c r="HD41" s="302"/>
      <c r="HE41" s="237" t="s">
        <v>361</v>
      </c>
      <c r="HF41" s="219"/>
      <c r="HG41" s="219"/>
      <c r="HH41" s="223"/>
      <c r="HI41" s="237"/>
      <c r="HJ41" s="219"/>
      <c r="HK41" s="220"/>
    </row>
    <row r="42" spans="1:219" ht="18.75">
      <c r="A42" s="57"/>
      <c r="B42" s="238" t="s">
        <v>5</v>
      </c>
      <c r="C42" s="239">
        <f>'Supressão covid (não aprovada)'!$O$70</f>
        <v>22.5</v>
      </c>
      <c r="D42" s="239">
        <f>'Supressão covid (não aprovada)'!$O$70</f>
        <v>22.5</v>
      </c>
      <c r="E42" s="240">
        <f>'Supressão covid (não aprovada)'!$O$71</f>
        <v>82.5</v>
      </c>
      <c r="F42" s="240">
        <f>'Supressão covid (não aprovada)'!$O$72</f>
        <v>75</v>
      </c>
      <c r="G42" s="240">
        <f>'Supressão covid (não aprovada)'!$O$72</f>
        <v>75</v>
      </c>
      <c r="H42" s="240">
        <f>'Supressão covid (não aprovada)'!$O$72</f>
        <v>75</v>
      </c>
      <c r="I42" s="241">
        <f t="shared" ref="I42:I43" si="256">SUM(C42:H42)</f>
        <v>352.5</v>
      </c>
      <c r="J42" s="242">
        <f t="shared" ref="J42:J43" si="257">I42-I26</f>
        <v>-352.5</v>
      </c>
      <c r="K42" s="262">
        <f>'Supressão covid (não aprovada)'!$Q$70</f>
        <v>0</v>
      </c>
      <c r="L42" s="218"/>
      <c r="M42" s="238" t="s">
        <v>5</v>
      </c>
      <c r="N42" s="240">
        <f>'Supressão covid (não aprovada)'!$O$72</f>
        <v>75</v>
      </c>
      <c r="O42" s="240">
        <f>'Supressão covid (não aprovada)'!$O$72</f>
        <v>75</v>
      </c>
      <c r="P42" s="241">
        <f t="shared" ref="P42:P43" si="258">SUM(N42:O42)</f>
        <v>150</v>
      </c>
      <c r="Q42" s="242">
        <f t="shared" ref="Q42:Q43" si="259">P42-P26</f>
        <v>-150</v>
      </c>
      <c r="R42" s="262">
        <f>'Supressão covid (não aprovada)'!$Q$70</f>
        <v>0</v>
      </c>
      <c r="S42" s="228"/>
      <c r="T42" s="238" t="s">
        <v>5</v>
      </c>
      <c r="U42" s="240">
        <f>'Supressão covid (não aprovada)'!$O$72</f>
        <v>75</v>
      </c>
      <c r="V42" s="239">
        <f>'Supressão covid (não aprovada)'!$O$73</f>
        <v>630</v>
      </c>
      <c r="W42" s="241">
        <f t="shared" ref="W42:W43" si="260">SUM(U42:V42)</f>
        <v>705</v>
      </c>
      <c r="X42" s="242">
        <f t="shared" ref="X42:X43" si="261">W42-W26</f>
        <v>-705</v>
      </c>
      <c r="Y42" s="262">
        <f>'Supressão covid (não aprovada)'!$Q$70</f>
        <v>0</v>
      </c>
      <c r="Z42" s="228"/>
      <c r="AA42" s="238" t="s">
        <v>5</v>
      </c>
      <c r="AB42" s="239">
        <f>'Supressão covid (não aprovada)'!$O$70</f>
        <v>22.5</v>
      </c>
      <c r="AC42" s="240">
        <f>'Supressão covid (não aprovada)'!$O$71</f>
        <v>82.5</v>
      </c>
      <c r="AD42" s="240">
        <f>'Supressão covid (não aprovada)'!$O$72</f>
        <v>75</v>
      </c>
      <c r="AE42" s="240">
        <f>'Supressão covid (não aprovada)'!$O$72</f>
        <v>75</v>
      </c>
      <c r="AF42" s="240">
        <f>'Supressão covid (não aprovada)'!$O$72</f>
        <v>75</v>
      </c>
      <c r="AG42" s="239">
        <f>'Supressão covid (não aprovada)'!$O$73</f>
        <v>630</v>
      </c>
      <c r="AH42" s="241">
        <f t="shared" ref="AH42:AH43" si="262">SUM(AB42:AG42)</f>
        <v>960</v>
      </c>
      <c r="AI42" s="242">
        <f t="shared" ref="AI42:AI43" si="263">AH42-AH26</f>
        <v>-960</v>
      </c>
      <c r="AJ42" s="262">
        <f>'Supressão covid (não aprovada)'!$Q$70</f>
        <v>0</v>
      </c>
      <c r="AK42" s="218"/>
      <c r="AL42" s="238" t="s">
        <v>5</v>
      </c>
      <c r="AM42" s="240">
        <f>'Supressão covid (não aprovada)'!$O$71</f>
        <v>82.5</v>
      </c>
      <c r="AN42" s="240">
        <f>'Supressão covid (não aprovada)'!$O$72</f>
        <v>75</v>
      </c>
      <c r="AO42" s="240">
        <f>'Supressão covid (não aprovada)'!$O$72</f>
        <v>75</v>
      </c>
      <c r="AP42" s="240">
        <f>'Supressão covid (não aprovada)'!$O$72</f>
        <v>75</v>
      </c>
      <c r="AQ42" s="241">
        <f t="shared" ref="AQ42:AQ43" si="264">SUM(AM42:AP42)</f>
        <v>307.5</v>
      </c>
      <c r="AR42" s="242">
        <f t="shared" ref="AR42:AR43" si="265">AQ42-AQ26</f>
        <v>-307.5</v>
      </c>
      <c r="AS42" s="262">
        <f>'Supressão covid (não aprovada)'!$Q$70</f>
        <v>0</v>
      </c>
      <c r="AT42" s="228"/>
      <c r="AU42" s="238" t="s">
        <v>5</v>
      </c>
      <c r="AV42" s="239">
        <f>'Supressão covid (não aprovada)'!$O$73</f>
        <v>630</v>
      </c>
      <c r="AW42" s="239">
        <f>'Supressão covid (não aprovada)'!$O$73</f>
        <v>630</v>
      </c>
      <c r="AX42" s="241">
        <f t="shared" ref="AX42:AX43" si="266">SUM(AV42:AW42)</f>
        <v>1260</v>
      </c>
      <c r="AY42" s="242">
        <f t="shared" ref="AY42:AY43" si="267">AX42-AX26</f>
        <v>-1260</v>
      </c>
      <c r="AZ42" s="262">
        <f>'Supressão covid (não aprovada)'!$Q$70</f>
        <v>0</v>
      </c>
      <c r="BA42" s="228"/>
      <c r="BB42" s="244" t="s">
        <v>5</v>
      </c>
      <c r="BC42" s="240">
        <f>'Supressão covid (não aprovada)'!$O$72</f>
        <v>75</v>
      </c>
      <c r="BD42" s="240">
        <f>'Supressão covid (não aprovada)'!$O$72</f>
        <v>75</v>
      </c>
      <c r="BE42" s="240">
        <f>'Supressão covid (não aprovada)'!$O$72</f>
        <v>75</v>
      </c>
      <c r="BF42" s="240">
        <f>'Supressão covid (não aprovada)'!$O$72</f>
        <v>75</v>
      </c>
      <c r="BG42" s="239">
        <f>'Supressão covid (não aprovada)'!$O$73</f>
        <v>630</v>
      </c>
      <c r="BH42" s="239">
        <f>'Supressão covid (não aprovada)'!$O$73</f>
        <v>630</v>
      </c>
      <c r="BI42" s="245">
        <f t="shared" ref="BI42:BI43" si="268">SUM(BC42:BH42)</f>
        <v>1560</v>
      </c>
      <c r="BJ42" s="246">
        <f t="shared" ref="BJ42:BJ43" si="269">BI42-BI26</f>
        <v>-1560</v>
      </c>
      <c r="BK42" s="262">
        <f>'Supressão covid (não aprovada)'!$Q$70</f>
        <v>0</v>
      </c>
      <c r="BL42" s="228"/>
      <c r="BM42" s="238" t="s">
        <v>5</v>
      </c>
      <c r="BN42" s="240">
        <f>'Supressão covid (não aprovada)'!$O$71</f>
        <v>82.5</v>
      </c>
      <c r="BO42" s="240">
        <f>'Supressão covid (não aprovada)'!$O$72</f>
        <v>75</v>
      </c>
      <c r="BP42" s="240">
        <f>'Supressão covid (não aprovada)'!$O$72</f>
        <v>75</v>
      </c>
      <c r="BQ42" s="241">
        <f t="shared" ref="BQ42:BQ43" si="270">SUM(BN42:BP42)</f>
        <v>232.5</v>
      </c>
      <c r="BR42" s="242">
        <f t="shared" ref="BR42:BR43" si="271">BQ42-BQ26</f>
        <v>-232.5</v>
      </c>
      <c r="BS42" s="262">
        <f>'Supressão covid (não aprovada)'!$Q$70</f>
        <v>0</v>
      </c>
      <c r="BT42" s="228"/>
      <c r="BU42" s="238" t="s">
        <v>5</v>
      </c>
      <c r="BV42" s="240">
        <f>'Supressão covid (não aprovada)'!$O$72</f>
        <v>75</v>
      </c>
      <c r="BW42" s="240">
        <f>'Supressão covid (não aprovada)'!$O$72</f>
        <v>75</v>
      </c>
      <c r="BX42" s="241">
        <f t="shared" ref="BX42:BX43" si="272">SUM(BV42:BW42)</f>
        <v>150</v>
      </c>
      <c r="BY42" s="247">
        <f t="shared" ref="BY42:BY43" si="273">BX42-BX26</f>
        <v>-150</v>
      </c>
      <c r="BZ42" s="262">
        <f>'Supressão covid (não aprovada)'!$Q$70</f>
        <v>0</v>
      </c>
      <c r="CA42" s="228"/>
      <c r="CB42" s="238" t="s">
        <v>5</v>
      </c>
      <c r="CC42" s="240">
        <f>'Supressão covid (não aprovada)'!$O$72</f>
        <v>75</v>
      </c>
      <c r="CD42" s="240">
        <f>'Supressão covid (não aprovada)'!$O$72</f>
        <v>75</v>
      </c>
      <c r="CE42" s="240">
        <f>'Supressão covid (não aprovada)'!$O$72</f>
        <v>75</v>
      </c>
      <c r="CF42" s="241">
        <f t="shared" ref="CF42:CF43" si="274">SUM(CC42:CE42)</f>
        <v>225</v>
      </c>
      <c r="CG42" s="242">
        <f t="shared" ref="CG42:CG43" si="275">CF42-CF26</f>
        <v>-225</v>
      </c>
      <c r="CH42" s="262">
        <f>'Supressão covid (não aprovada)'!$Q$70</f>
        <v>0</v>
      </c>
      <c r="CI42" s="228"/>
      <c r="CJ42" s="238" t="s">
        <v>5</v>
      </c>
      <c r="CK42" s="240">
        <f>'Supressão covid (não aprovada)'!$O$72</f>
        <v>75</v>
      </c>
      <c r="CL42" s="239">
        <f>'Supressão covid (não aprovada)'!$O$73</f>
        <v>630</v>
      </c>
      <c r="CM42" s="248">
        <f t="shared" ref="CM42:CM43" si="276">SUM(CK42:CL42)</f>
        <v>705</v>
      </c>
      <c r="CN42" s="242">
        <f t="shared" ref="CN42:CN43" si="277">CM42-CM26</f>
        <v>-705</v>
      </c>
      <c r="CO42" s="262">
        <f>'Supressão covid (não aprovada)'!$Q$70</f>
        <v>0</v>
      </c>
      <c r="CP42" s="228"/>
      <c r="CQ42" s="244" t="s">
        <v>5</v>
      </c>
      <c r="CR42" s="239">
        <f>'Supressão covid (não aprovada)'!$O$70</f>
        <v>22.5</v>
      </c>
      <c r="CS42" s="239">
        <f>'Supressão covid (não aprovada)'!$O$70</f>
        <v>22.5</v>
      </c>
      <c r="CT42" s="239">
        <f>'Supressão covid (não aprovada)'!$O$70</f>
        <v>22.5</v>
      </c>
      <c r="CU42" s="239">
        <f>'Supressão covid (não aprovada)'!$O$70</f>
        <v>22.5</v>
      </c>
      <c r="CV42" s="239">
        <f>'Supressão covid (não aprovada)'!$O$70</f>
        <v>22.5</v>
      </c>
      <c r="CW42" s="239">
        <f>'Supressão covid (não aprovada)'!$O$70</f>
        <v>22.5</v>
      </c>
      <c r="CX42" s="239">
        <f>'Supressão covid (não aprovada)'!$O$70</f>
        <v>22.5</v>
      </c>
      <c r="CY42" s="239">
        <f>'Supressão covid (não aprovada)'!$O$70</f>
        <v>22.5</v>
      </c>
      <c r="CZ42" s="239">
        <f>'Supressão covid (não aprovada)'!$O$70</f>
        <v>22.5</v>
      </c>
      <c r="DA42" s="239">
        <f>'Supressão covid (não aprovada)'!$O$70</f>
        <v>22.5</v>
      </c>
      <c r="DB42" s="239">
        <f>'Supressão covid (não aprovada)'!$O$70</f>
        <v>22.5</v>
      </c>
      <c r="DC42" s="239">
        <f>'Supressão covid (não aprovada)'!$O$70</f>
        <v>22.5</v>
      </c>
      <c r="DD42" s="239">
        <f>'Supressão covid (não aprovada)'!$O$70</f>
        <v>22.5</v>
      </c>
      <c r="DE42" s="239">
        <f>'Supressão covid (não aprovada)'!$O$70</f>
        <v>22.5</v>
      </c>
      <c r="DF42" s="239">
        <f>'Supressão covid (não aprovada)'!$O$70</f>
        <v>22.5</v>
      </c>
      <c r="DG42" s="240">
        <f>'Supressão covid (não aprovada)'!$O$72</f>
        <v>75</v>
      </c>
      <c r="DH42" s="240">
        <f>'Supressão covid (não aprovada)'!$O$72</f>
        <v>75</v>
      </c>
      <c r="DI42" s="240">
        <f>'Supressão covid (não aprovada)'!$O$72</f>
        <v>75</v>
      </c>
      <c r="DJ42" s="240">
        <f>'Supressão covid (não aprovada)'!$O$72</f>
        <v>75</v>
      </c>
      <c r="DK42" s="240">
        <f>'Supressão covid (não aprovada)'!$O$72</f>
        <v>75</v>
      </c>
      <c r="DL42" s="240">
        <f>'Supressão covid (não aprovada)'!$O$72</f>
        <v>75</v>
      </c>
      <c r="DM42" s="240">
        <f>'Supressão covid (não aprovada)'!$O$72</f>
        <v>75</v>
      </c>
      <c r="DN42" s="240">
        <f>'Supressão covid (não aprovada)'!$O$72</f>
        <v>75</v>
      </c>
      <c r="DO42" s="240">
        <f>'Supressão covid (não aprovada)'!$O$72</f>
        <v>75</v>
      </c>
      <c r="DP42" s="240">
        <f>'Supressão covid (não aprovada)'!$O$75</f>
        <v>1000</v>
      </c>
      <c r="DQ42" s="240">
        <f>'Supressão covid (não aprovada)'!$O$75</f>
        <v>1000</v>
      </c>
      <c r="DR42" s="249">
        <f t="shared" ref="DR42:DR43" si="278">SUM(CR42:DQ42)</f>
        <v>3012.5</v>
      </c>
      <c r="DS42" s="242">
        <f t="shared" ref="DS42:DS43" si="279">DR42-DR26</f>
        <v>-3012.5</v>
      </c>
      <c r="DT42" s="262">
        <f>'Supressão covid (não aprovada)'!$Q$70</f>
        <v>0</v>
      </c>
      <c r="DU42" s="228"/>
      <c r="DV42" s="244" t="s">
        <v>5</v>
      </c>
      <c r="DW42" s="240">
        <f>'Supressão covid (não aprovada)'!$O$71</f>
        <v>82.5</v>
      </c>
      <c r="DX42" s="240">
        <f>'Supressão covid (não aprovada)'!$O$72</f>
        <v>75</v>
      </c>
      <c r="DY42" s="240">
        <f>'Supressão covid (não aprovada)'!$O$72</f>
        <v>75</v>
      </c>
      <c r="DZ42" s="240">
        <f>'Supressão covid (não aprovada)'!$O$72</f>
        <v>75</v>
      </c>
      <c r="EA42" s="240">
        <f>'Supressão covid (não aprovada)'!$O$72</f>
        <v>75</v>
      </c>
      <c r="EB42" s="240">
        <f>'Supressão covid (não aprovada)'!$O$72</f>
        <v>75</v>
      </c>
      <c r="EC42" s="249">
        <f t="shared" ref="EC42:EC43" si="280">SUM(DW42:EB42)</f>
        <v>457.5</v>
      </c>
      <c r="ED42" s="242">
        <f t="shared" ref="ED42:ED43" si="281">EC42-EC26</f>
        <v>-457.5</v>
      </c>
      <c r="EE42" s="262">
        <f>'Supressão covid (não aprovada)'!$Q$70</f>
        <v>0</v>
      </c>
      <c r="EF42" s="228"/>
      <c r="EG42" s="250" t="s">
        <v>5</v>
      </c>
      <c r="EH42" s="251">
        <f>'Supressão covid (não aprovada)'!$O$71</f>
        <v>82.5</v>
      </c>
      <c r="EI42" s="251">
        <f>'Supressão covid (não aprovada)'!$O$72</f>
        <v>75</v>
      </c>
      <c r="EJ42" s="251">
        <f>'Supressão covid (não aprovada)'!$O$72</f>
        <v>75</v>
      </c>
      <c r="EK42" s="251">
        <f>'Supressão covid (não aprovada)'!$O$72</f>
        <v>75</v>
      </c>
      <c r="EL42" s="251">
        <f>'Supressão covid (não aprovada)'!$O$72</f>
        <v>75</v>
      </c>
      <c r="EM42" s="251">
        <f>'Supressão covid (não aprovada)'!$O$72</f>
        <v>75</v>
      </c>
      <c r="EN42" s="251">
        <f>'Supressão covid (não aprovada)'!$O$72</f>
        <v>75</v>
      </c>
      <c r="EO42" s="251">
        <f>'Supressão covid (não aprovada)'!$O$74</f>
        <v>143.75</v>
      </c>
      <c r="EP42" s="252">
        <f t="shared" ref="EP42:EP43" si="282">SUM(EH42:EO42)</f>
        <v>676.25</v>
      </c>
      <c r="EQ42" s="242">
        <f t="shared" ref="EQ42:EQ43" si="283">EP42-EP26</f>
        <v>-676.25</v>
      </c>
      <c r="ER42" s="262">
        <f>'Supressão covid (não aprovada)'!$Q$70</f>
        <v>0</v>
      </c>
      <c r="ES42" s="253"/>
      <c r="ET42" s="244" t="s">
        <v>5</v>
      </c>
      <c r="EU42" s="251">
        <f>'Supressão covid (não aprovada)'!$O$71</f>
        <v>82.5</v>
      </c>
      <c r="EV42" s="251">
        <f>'Supressão covid (não aprovada)'!$O$71</f>
        <v>82.5</v>
      </c>
      <c r="EW42" s="251">
        <f>'Supressão covid (não aprovada)'!$O$71</f>
        <v>82.5</v>
      </c>
      <c r="EX42" s="239">
        <f>'Supressão covid (não aprovada)'!$O$73</f>
        <v>630</v>
      </c>
      <c r="EY42" s="240">
        <f>'Supressão covid (não aprovada)'!$O$72</f>
        <v>75</v>
      </c>
      <c r="EZ42" s="240">
        <f>'Supressão covid (não aprovada)'!$O$72</f>
        <v>75</v>
      </c>
      <c r="FA42" s="240">
        <f>'Supressão covid (não aprovada)'!$O$72</f>
        <v>75</v>
      </c>
      <c r="FB42" s="240">
        <f>'Supressão covid (não aprovada)'!$O$72</f>
        <v>75</v>
      </c>
      <c r="FC42" s="240">
        <f>'Supressão covid (não aprovada)'!$O$72</f>
        <v>75</v>
      </c>
      <c r="FD42" s="240">
        <f>'Supressão covid (não aprovada)'!$O$72</f>
        <v>75</v>
      </c>
      <c r="FE42" s="240">
        <f>'Supressão covid (não aprovada)'!$O$72</f>
        <v>75</v>
      </c>
      <c r="FF42" s="240">
        <f>'Supressão covid (não aprovada)'!$O$72</f>
        <v>75</v>
      </c>
      <c r="FG42" s="240">
        <f>'Supressão covid (não aprovada)'!$O$72</f>
        <v>75</v>
      </c>
      <c r="FH42" s="240">
        <f>'Supressão covid (não aprovada)'!$O$72</f>
        <v>75</v>
      </c>
      <c r="FI42" s="240">
        <f>'Supressão covid (não aprovada)'!$O$72</f>
        <v>75</v>
      </c>
      <c r="FJ42" s="240">
        <f>'Supressão covid (não aprovada)'!$O$72</f>
        <v>75</v>
      </c>
      <c r="FK42" s="240">
        <f>'Supressão covid (não aprovada)'!$O$72</f>
        <v>75</v>
      </c>
      <c r="FL42" s="240">
        <f>'Supressão covid (não aprovada)'!$O$72</f>
        <v>75</v>
      </c>
      <c r="FM42" s="240">
        <f>'Supressão covid (não aprovada)'!$O$72</f>
        <v>75</v>
      </c>
      <c r="FN42" s="240">
        <f>'Supressão covid (não aprovada)'!$O$72</f>
        <v>75</v>
      </c>
      <c r="FO42" s="240">
        <f>'Supressão covid (não aprovada)'!$O$72</f>
        <v>75</v>
      </c>
      <c r="FP42" s="249">
        <f t="shared" ref="FP42:FP43" si="284">SUM(EU42:FO42)</f>
        <v>2152.5</v>
      </c>
      <c r="FQ42" s="242">
        <f t="shared" ref="FQ42:FQ43" si="285">FP42-FP26</f>
        <v>-2152.5</v>
      </c>
      <c r="FR42" s="262">
        <f>'Supressão covid (não aprovada)'!$Q$70</f>
        <v>0</v>
      </c>
      <c r="FS42" s="223"/>
      <c r="FT42" s="244" t="s">
        <v>5</v>
      </c>
      <c r="FU42" s="240">
        <f>'Supressão covid (não aprovada)'!$O$72</f>
        <v>75</v>
      </c>
      <c r="FV42" s="240">
        <f>'Supressão covid (não aprovada)'!$O$72</f>
        <v>75</v>
      </c>
      <c r="FW42" s="240">
        <f>'Supressão covid (não aprovada)'!$O$72</f>
        <v>75</v>
      </c>
      <c r="FX42" s="240">
        <f>'Supressão covid (não aprovada)'!$O$72</f>
        <v>75</v>
      </c>
      <c r="FY42" s="240">
        <f>'Supressão covid (não aprovada)'!$O$72</f>
        <v>75</v>
      </c>
      <c r="FZ42" s="240">
        <f>'Supressão covid (não aprovada)'!$O$72</f>
        <v>75</v>
      </c>
      <c r="GA42" s="240">
        <f>'Supressão covid (não aprovada)'!$O$72</f>
        <v>75</v>
      </c>
      <c r="GB42" s="240">
        <f>'Supressão covid (não aprovada)'!$O$72</f>
        <v>75</v>
      </c>
      <c r="GC42" s="240">
        <f>'Supressão covid (não aprovada)'!$O$72</f>
        <v>75</v>
      </c>
      <c r="GD42" s="240">
        <f>'Supressão covid (não aprovada)'!$O$72</f>
        <v>75</v>
      </c>
      <c r="GE42" s="240">
        <f>'Supressão covid (não aprovada)'!$O$72</f>
        <v>75</v>
      </c>
      <c r="GF42" s="240">
        <f>'Supressão covid (não aprovada)'!$O$72</f>
        <v>75</v>
      </c>
      <c r="GG42" s="240">
        <f>'Supressão covid (não aprovada)'!$O$72</f>
        <v>75</v>
      </c>
      <c r="GH42" s="240">
        <f>'Supressão covid (não aprovada)'!$O$72</f>
        <v>75</v>
      </c>
      <c r="GI42" s="240">
        <f>'Supressão covid (não aprovada)'!$O$72</f>
        <v>75</v>
      </c>
      <c r="GJ42" s="239">
        <f>'Supressão covid (não aprovada)'!$O$70</f>
        <v>22.5</v>
      </c>
      <c r="GK42" s="239">
        <f>'Supressão covid (não aprovada)'!$O$70</f>
        <v>22.5</v>
      </c>
      <c r="GL42" s="239">
        <f>'Supressão covid (não aprovada)'!$O$70</f>
        <v>22.5</v>
      </c>
      <c r="GM42" s="239">
        <f>'Supressão covid (não aprovada)'!$O$70</f>
        <v>22.5</v>
      </c>
      <c r="GN42" s="239">
        <f>'Supressão covid (não aprovada)'!$O$73</f>
        <v>630</v>
      </c>
      <c r="GO42" s="239">
        <f>'Supressão covid (não aprovada)'!$O$73</f>
        <v>630</v>
      </c>
      <c r="GP42" s="249">
        <f t="shared" ref="GP42:GP43" si="286">SUM(FU42:GO42)</f>
        <v>2475</v>
      </c>
      <c r="GQ42" s="242">
        <f t="shared" ref="GQ42:GQ43" si="287">GP42-GP26</f>
        <v>-2475</v>
      </c>
      <c r="GR42" s="262">
        <f>'Supressão covid (não aprovada)'!$Q$70</f>
        <v>0</v>
      </c>
      <c r="GS42" s="223"/>
      <c r="GT42" s="244" t="s">
        <v>5</v>
      </c>
      <c r="GU42" s="239">
        <f>'Supressão covid (não aprovada)'!$O$70</f>
        <v>22.5</v>
      </c>
      <c r="GV42" s="239">
        <f>'Supressão covid (não aprovada)'!$O$70</f>
        <v>22.5</v>
      </c>
      <c r="GW42" s="239">
        <f>'Supressão covid (não aprovada)'!$O$70</f>
        <v>22.5</v>
      </c>
      <c r="GX42" s="251">
        <f>'Supressão covid (não aprovada)'!$O$71</f>
        <v>82.5</v>
      </c>
      <c r="GY42" s="240">
        <f>'Supressão covid (não aprovada)'!$O$72</f>
        <v>75</v>
      </c>
      <c r="GZ42" s="240">
        <f>'Supressão covid (não aprovada)'!$O$72</f>
        <v>75</v>
      </c>
      <c r="HA42" s="240">
        <f>'Supressão covid (não aprovada)'!$O$72</f>
        <v>75</v>
      </c>
      <c r="HB42" s="240">
        <f>'Supressão covid (não aprovada)'!$O$72</f>
        <v>75</v>
      </c>
      <c r="HC42" s="240">
        <f>'Supressão covid (não aprovada)'!$O$72</f>
        <v>75</v>
      </c>
      <c r="HD42" s="240">
        <f>'Supressão covid (não aprovada)'!$O$72</f>
        <v>75</v>
      </c>
      <c r="HE42" s="249">
        <f t="shared" ref="HE42:HE43" si="288">SUM(GU42:HD42)</f>
        <v>600</v>
      </c>
      <c r="HF42" s="242">
        <f t="shared" ref="HF42:HF43" si="289">HE42-HE26</f>
        <v>-600</v>
      </c>
      <c r="HG42" s="262">
        <f>'Supressão covid (não aprovada)'!$Q$70</f>
        <v>0</v>
      </c>
      <c r="HH42" s="223"/>
      <c r="HI42" s="249">
        <f t="shared" ref="HI42:HI43" si="290">GP42+FP42+EP42+EC42+DR42+CM42+CF42+BX42+BQ42+BI42+AX42+AQ42+AH42+W42+P42+I42+HE42</f>
        <v>15981.25</v>
      </c>
      <c r="HJ42" s="242">
        <f t="shared" ref="HJ42:HJ43" si="291">HI42-HI26</f>
        <v>-15981.25</v>
      </c>
      <c r="HK42" s="254"/>
    </row>
    <row r="43" spans="1:219" ht="18.75">
      <c r="A43" s="57"/>
      <c r="B43" s="238" t="s">
        <v>362</v>
      </c>
      <c r="C43" s="255">
        <f t="shared" ref="C43:H43" si="292">12*C42</f>
        <v>270</v>
      </c>
      <c r="D43" s="255">
        <f t="shared" si="292"/>
        <v>270</v>
      </c>
      <c r="E43" s="255">
        <f t="shared" si="292"/>
        <v>990</v>
      </c>
      <c r="F43" s="255">
        <f t="shared" si="292"/>
        <v>900</v>
      </c>
      <c r="G43" s="255">
        <f t="shared" si="292"/>
        <v>900</v>
      </c>
      <c r="H43" s="255">
        <f t="shared" si="292"/>
        <v>900</v>
      </c>
      <c r="I43" s="241">
        <f t="shared" si="256"/>
        <v>4230</v>
      </c>
      <c r="J43" s="256">
        <f t="shared" si="257"/>
        <v>-4230</v>
      </c>
      <c r="K43" s="263">
        <f>'Supressão covid (não aprovada)'!$Q$71</f>
        <v>-0.5</v>
      </c>
      <c r="L43" s="218"/>
      <c r="M43" s="238" t="s">
        <v>362</v>
      </c>
      <c r="N43" s="239">
        <f t="shared" ref="N43:O43" si="293">12*N42</f>
        <v>900</v>
      </c>
      <c r="O43" s="239">
        <f t="shared" si="293"/>
        <v>900</v>
      </c>
      <c r="P43" s="241">
        <f t="shared" si="258"/>
        <v>1800</v>
      </c>
      <c r="Q43" s="256">
        <f t="shared" si="259"/>
        <v>-1800</v>
      </c>
      <c r="R43" s="263">
        <f>'Supressão covid (não aprovada)'!$Q$71</f>
        <v>-0.5</v>
      </c>
      <c r="S43" s="228"/>
      <c r="T43" s="238" t="s">
        <v>362</v>
      </c>
      <c r="U43" s="239">
        <f t="shared" ref="U43:V43" si="294">12*U42</f>
        <v>900</v>
      </c>
      <c r="V43" s="239">
        <f t="shared" si="294"/>
        <v>7560</v>
      </c>
      <c r="W43" s="241">
        <f t="shared" si="260"/>
        <v>8460</v>
      </c>
      <c r="X43" s="256">
        <f t="shared" si="261"/>
        <v>-8460</v>
      </c>
      <c r="Y43" s="263">
        <f>'Supressão covid (não aprovada)'!$Q$71</f>
        <v>-0.5</v>
      </c>
      <c r="Z43" s="228"/>
      <c r="AA43" s="238" t="s">
        <v>362</v>
      </c>
      <c r="AB43" s="239">
        <f t="shared" ref="AB43:AG43" si="295">12*AB42</f>
        <v>270</v>
      </c>
      <c r="AC43" s="239">
        <f t="shared" si="295"/>
        <v>990</v>
      </c>
      <c r="AD43" s="239">
        <f t="shared" si="295"/>
        <v>900</v>
      </c>
      <c r="AE43" s="239">
        <f t="shared" si="295"/>
        <v>900</v>
      </c>
      <c r="AF43" s="239">
        <f t="shared" si="295"/>
        <v>900</v>
      </c>
      <c r="AG43" s="239">
        <f t="shared" si="295"/>
        <v>7560</v>
      </c>
      <c r="AH43" s="241">
        <f t="shared" si="262"/>
        <v>11520</v>
      </c>
      <c r="AI43" s="256">
        <f t="shared" si="263"/>
        <v>-11520</v>
      </c>
      <c r="AJ43" s="263">
        <f>'Supressão covid (não aprovada)'!$Q$71</f>
        <v>-0.5</v>
      </c>
      <c r="AK43" s="218"/>
      <c r="AL43" s="238" t="s">
        <v>362</v>
      </c>
      <c r="AM43" s="239">
        <f t="shared" ref="AM43:AP43" si="296">12*AM42</f>
        <v>990</v>
      </c>
      <c r="AN43" s="239">
        <f t="shared" si="296"/>
        <v>900</v>
      </c>
      <c r="AO43" s="239">
        <f t="shared" si="296"/>
        <v>900</v>
      </c>
      <c r="AP43" s="239">
        <f t="shared" si="296"/>
        <v>900</v>
      </c>
      <c r="AQ43" s="241">
        <f t="shared" si="264"/>
        <v>3690</v>
      </c>
      <c r="AR43" s="256">
        <f t="shared" si="265"/>
        <v>-3690</v>
      </c>
      <c r="AS43" s="263">
        <f>'Supressão covid (não aprovada)'!$Q$71</f>
        <v>-0.5</v>
      </c>
      <c r="AT43" s="228"/>
      <c r="AU43" s="238" t="s">
        <v>362</v>
      </c>
      <c r="AV43" s="239">
        <f t="shared" ref="AV43:AW43" si="297">12*AV42</f>
        <v>7560</v>
      </c>
      <c r="AW43" s="239">
        <f t="shared" si="297"/>
        <v>7560</v>
      </c>
      <c r="AX43" s="241">
        <f t="shared" si="266"/>
        <v>15120</v>
      </c>
      <c r="AY43" s="256">
        <f t="shared" si="267"/>
        <v>-15120</v>
      </c>
      <c r="AZ43" s="263">
        <f>'Supressão covid (não aprovada)'!$Q$71</f>
        <v>-0.5</v>
      </c>
      <c r="BA43" s="228"/>
      <c r="BB43" s="244" t="s">
        <v>362</v>
      </c>
      <c r="BC43" s="240">
        <f t="shared" ref="BC43:BH43" si="298">12*BC42</f>
        <v>900</v>
      </c>
      <c r="BD43" s="240">
        <f t="shared" si="298"/>
        <v>900</v>
      </c>
      <c r="BE43" s="240">
        <f t="shared" si="298"/>
        <v>900</v>
      </c>
      <c r="BF43" s="240">
        <f t="shared" si="298"/>
        <v>900</v>
      </c>
      <c r="BG43" s="240">
        <f t="shared" si="298"/>
        <v>7560</v>
      </c>
      <c r="BH43" s="240">
        <f t="shared" si="298"/>
        <v>7560</v>
      </c>
      <c r="BI43" s="245">
        <f t="shared" si="268"/>
        <v>18720</v>
      </c>
      <c r="BJ43" s="258">
        <f t="shared" si="269"/>
        <v>-18720</v>
      </c>
      <c r="BK43" s="263">
        <f>'Supressão covid (não aprovada)'!$Q$71</f>
        <v>-0.5</v>
      </c>
      <c r="BL43" s="228"/>
      <c r="BM43" s="238" t="s">
        <v>362</v>
      </c>
      <c r="BN43" s="239">
        <f t="shared" ref="BN43:BP43" si="299">12*BN42</f>
        <v>990</v>
      </c>
      <c r="BO43" s="239">
        <f t="shared" si="299"/>
        <v>900</v>
      </c>
      <c r="BP43" s="239">
        <f t="shared" si="299"/>
        <v>900</v>
      </c>
      <c r="BQ43" s="241">
        <f t="shared" si="270"/>
        <v>2790</v>
      </c>
      <c r="BR43" s="256">
        <f t="shared" si="271"/>
        <v>-2790</v>
      </c>
      <c r="BS43" s="263">
        <f>'Supressão covid (não aprovada)'!$Q$71</f>
        <v>-0.5</v>
      </c>
      <c r="BT43" s="228"/>
      <c r="BU43" s="238" t="s">
        <v>362</v>
      </c>
      <c r="BV43" s="239">
        <f t="shared" ref="BV43:BW43" si="300">12*BV42</f>
        <v>900</v>
      </c>
      <c r="BW43" s="239">
        <f t="shared" si="300"/>
        <v>900</v>
      </c>
      <c r="BX43" s="241">
        <f t="shared" si="272"/>
        <v>1800</v>
      </c>
      <c r="BY43" s="259">
        <f t="shared" si="273"/>
        <v>-1800</v>
      </c>
      <c r="BZ43" s="263">
        <f>'Supressão covid (não aprovada)'!$Q$71</f>
        <v>-0.5</v>
      </c>
      <c r="CA43" s="228"/>
      <c r="CB43" s="238" t="s">
        <v>362</v>
      </c>
      <c r="CC43" s="239">
        <f t="shared" ref="CC43:CE43" si="301">12*CC42</f>
        <v>900</v>
      </c>
      <c r="CD43" s="239">
        <f t="shared" si="301"/>
        <v>900</v>
      </c>
      <c r="CE43" s="239">
        <f t="shared" si="301"/>
        <v>900</v>
      </c>
      <c r="CF43" s="241">
        <f t="shared" si="274"/>
        <v>2700</v>
      </c>
      <c r="CG43" s="256">
        <f t="shared" si="275"/>
        <v>-2700</v>
      </c>
      <c r="CH43" s="263">
        <f>'Supressão covid (não aprovada)'!$Q$71</f>
        <v>-0.5</v>
      </c>
      <c r="CI43" s="228"/>
      <c r="CJ43" s="238" t="s">
        <v>362</v>
      </c>
      <c r="CK43" s="239">
        <f t="shared" ref="CK43:CL43" si="302">12*CK42</f>
        <v>900</v>
      </c>
      <c r="CL43" s="239">
        <f t="shared" si="302"/>
        <v>7560</v>
      </c>
      <c r="CM43" s="248">
        <f t="shared" si="276"/>
        <v>8460</v>
      </c>
      <c r="CN43" s="256">
        <f t="shared" si="277"/>
        <v>-8460</v>
      </c>
      <c r="CO43" s="263">
        <f>'Supressão covid (não aprovada)'!$Q$71</f>
        <v>-0.5</v>
      </c>
      <c r="CP43" s="228"/>
      <c r="CQ43" s="244" t="s">
        <v>362</v>
      </c>
      <c r="CR43" s="240">
        <f t="shared" ref="CR43:DQ43" si="303">12*CR42</f>
        <v>270</v>
      </c>
      <c r="CS43" s="240">
        <f t="shared" si="303"/>
        <v>270</v>
      </c>
      <c r="CT43" s="240">
        <f t="shared" si="303"/>
        <v>270</v>
      </c>
      <c r="CU43" s="240">
        <f t="shared" si="303"/>
        <v>270</v>
      </c>
      <c r="CV43" s="240">
        <f t="shared" si="303"/>
        <v>270</v>
      </c>
      <c r="CW43" s="240">
        <f t="shared" si="303"/>
        <v>270</v>
      </c>
      <c r="CX43" s="240">
        <f t="shared" si="303"/>
        <v>270</v>
      </c>
      <c r="CY43" s="240">
        <f t="shared" si="303"/>
        <v>270</v>
      </c>
      <c r="CZ43" s="240">
        <f t="shared" si="303"/>
        <v>270</v>
      </c>
      <c r="DA43" s="240">
        <f t="shared" si="303"/>
        <v>270</v>
      </c>
      <c r="DB43" s="240">
        <f t="shared" si="303"/>
        <v>270</v>
      </c>
      <c r="DC43" s="240">
        <f t="shared" si="303"/>
        <v>270</v>
      </c>
      <c r="DD43" s="240">
        <f t="shared" si="303"/>
        <v>270</v>
      </c>
      <c r="DE43" s="240">
        <f t="shared" si="303"/>
        <v>270</v>
      </c>
      <c r="DF43" s="240">
        <f t="shared" si="303"/>
        <v>270</v>
      </c>
      <c r="DG43" s="240">
        <f t="shared" si="303"/>
        <v>900</v>
      </c>
      <c r="DH43" s="240">
        <f t="shared" si="303"/>
        <v>900</v>
      </c>
      <c r="DI43" s="240">
        <f t="shared" si="303"/>
        <v>900</v>
      </c>
      <c r="DJ43" s="240">
        <f t="shared" si="303"/>
        <v>900</v>
      </c>
      <c r="DK43" s="240">
        <f t="shared" si="303"/>
        <v>900</v>
      </c>
      <c r="DL43" s="240">
        <f t="shared" si="303"/>
        <v>900</v>
      </c>
      <c r="DM43" s="240">
        <f t="shared" si="303"/>
        <v>900</v>
      </c>
      <c r="DN43" s="240">
        <f t="shared" si="303"/>
        <v>900</v>
      </c>
      <c r="DO43" s="240">
        <f t="shared" si="303"/>
        <v>900</v>
      </c>
      <c r="DP43" s="240">
        <f t="shared" si="303"/>
        <v>12000</v>
      </c>
      <c r="DQ43" s="240">
        <f t="shared" si="303"/>
        <v>12000</v>
      </c>
      <c r="DR43" s="249">
        <f t="shared" si="278"/>
        <v>36150</v>
      </c>
      <c r="DS43" s="256">
        <f t="shared" si="279"/>
        <v>-36150</v>
      </c>
      <c r="DT43" s="263">
        <f>'Supressão covid (não aprovada)'!$Q$71</f>
        <v>-0.5</v>
      </c>
      <c r="DU43" s="228"/>
      <c r="DV43" s="244" t="s">
        <v>362</v>
      </c>
      <c r="DW43" s="240">
        <f t="shared" ref="DW43:EB43" si="304">12*DW42</f>
        <v>990</v>
      </c>
      <c r="DX43" s="240">
        <f t="shared" si="304"/>
        <v>900</v>
      </c>
      <c r="DY43" s="240">
        <f t="shared" si="304"/>
        <v>900</v>
      </c>
      <c r="DZ43" s="240">
        <f t="shared" si="304"/>
        <v>900</v>
      </c>
      <c r="EA43" s="240">
        <f t="shared" si="304"/>
        <v>900</v>
      </c>
      <c r="EB43" s="240">
        <f t="shared" si="304"/>
        <v>900</v>
      </c>
      <c r="EC43" s="249">
        <f t="shared" si="280"/>
        <v>5490</v>
      </c>
      <c r="ED43" s="256">
        <f t="shared" si="281"/>
        <v>-5490</v>
      </c>
      <c r="EE43" s="263">
        <f>'Supressão covid (não aprovada)'!$Q$71</f>
        <v>-0.5</v>
      </c>
      <c r="EF43" s="228"/>
      <c r="EG43" s="250" t="s">
        <v>362</v>
      </c>
      <c r="EH43" s="251">
        <f t="shared" ref="EH43:EO43" si="305">12*EH42</f>
        <v>990</v>
      </c>
      <c r="EI43" s="251">
        <f t="shared" si="305"/>
        <v>900</v>
      </c>
      <c r="EJ43" s="251">
        <f t="shared" si="305"/>
        <v>900</v>
      </c>
      <c r="EK43" s="251">
        <f t="shared" si="305"/>
        <v>900</v>
      </c>
      <c r="EL43" s="251">
        <f t="shared" si="305"/>
        <v>900</v>
      </c>
      <c r="EM43" s="251">
        <f t="shared" si="305"/>
        <v>900</v>
      </c>
      <c r="EN43" s="251">
        <f t="shared" si="305"/>
        <v>900</v>
      </c>
      <c r="EO43" s="251">
        <f t="shared" si="305"/>
        <v>1725</v>
      </c>
      <c r="EP43" s="252">
        <f t="shared" si="282"/>
        <v>8115</v>
      </c>
      <c r="EQ43" s="256">
        <f t="shared" si="283"/>
        <v>-8115</v>
      </c>
      <c r="ER43" s="263">
        <f>'Supressão covid (não aprovada)'!$Q$71</f>
        <v>-0.5</v>
      </c>
      <c r="ES43" s="253"/>
      <c r="ET43" s="244" t="s">
        <v>362</v>
      </c>
      <c r="EU43" s="240">
        <f t="shared" ref="EU43:FO43" si="306">12*EU42</f>
        <v>990</v>
      </c>
      <c r="EV43" s="240">
        <f t="shared" si="306"/>
        <v>990</v>
      </c>
      <c r="EW43" s="240">
        <f t="shared" si="306"/>
        <v>990</v>
      </c>
      <c r="EX43" s="240">
        <f t="shared" si="306"/>
        <v>7560</v>
      </c>
      <c r="EY43" s="240">
        <f t="shared" si="306"/>
        <v>900</v>
      </c>
      <c r="EZ43" s="240">
        <f t="shared" si="306"/>
        <v>900</v>
      </c>
      <c r="FA43" s="240">
        <f t="shared" si="306"/>
        <v>900</v>
      </c>
      <c r="FB43" s="240">
        <f t="shared" si="306"/>
        <v>900</v>
      </c>
      <c r="FC43" s="240">
        <f t="shared" si="306"/>
        <v>900</v>
      </c>
      <c r="FD43" s="240">
        <f t="shared" si="306"/>
        <v>900</v>
      </c>
      <c r="FE43" s="240">
        <f t="shared" si="306"/>
        <v>900</v>
      </c>
      <c r="FF43" s="240">
        <f t="shared" si="306"/>
        <v>900</v>
      </c>
      <c r="FG43" s="240">
        <f t="shared" si="306"/>
        <v>900</v>
      </c>
      <c r="FH43" s="240">
        <f t="shared" si="306"/>
        <v>900</v>
      </c>
      <c r="FI43" s="240">
        <f t="shared" si="306"/>
        <v>900</v>
      </c>
      <c r="FJ43" s="240">
        <f t="shared" si="306"/>
        <v>900</v>
      </c>
      <c r="FK43" s="240">
        <f t="shared" si="306"/>
        <v>900</v>
      </c>
      <c r="FL43" s="240">
        <f t="shared" si="306"/>
        <v>900</v>
      </c>
      <c r="FM43" s="240">
        <f t="shared" si="306"/>
        <v>900</v>
      </c>
      <c r="FN43" s="240">
        <f t="shared" si="306"/>
        <v>900</v>
      </c>
      <c r="FO43" s="240">
        <f t="shared" si="306"/>
        <v>900</v>
      </c>
      <c r="FP43" s="249">
        <f t="shared" si="284"/>
        <v>25830</v>
      </c>
      <c r="FQ43" s="256">
        <f t="shared" si="285"/>
        <v>-25830</v>
      </c>
      <c r="FR43" s="263">
        <f>'Supressão covid (não aprovada)'!$Q$71</f>
        <v>-0.5</v>
      </c>
      <c r="FS43" s="223"/>
      <c r="FT43" s="244" t="s">
        <v>362</v>
      </c>
      <c r="FU43" s="240">
        <f t="shared" ref="FU43:GO43" si="307">12*FU42</f>
        <v>900</v>
      </c>
      <c r="FV43" s="240">
        <f t="shared" si="307"/>
        <v>900</v>
      </c>
      <c r="FW43" s="240">
        <f t="shared" si="307"/>
        <v>900</v>
      </c>
      <c r="FX43" s="240">
        <f t="shared" si="307"/>
        <v>900</v>
      </c>
      <c r="FY43" s="240">
        <f t="shared" si="307"/>
        <v>900</v>
      </c>
      <c r="FZ43" s="240">
        <f t="shared" si="307"/>
        <v>900</v>
      </c>
      <c r="GA43" s="240">
        <f t="shared" si="307"/>
        <v>900</v>
      </c>
      <c r="GB43" s="240">
        <f t="shared" si="307"/>
        <v>900</v>
      </c>
      <c r="GC43" s="240">
        <f t="shared" si="307"/>
        <v>900</v>
      </c>
      <c r="GD43" s="240">
        <f t="shared" si="307"/>
        <v>900</v>
      </c>
      <c r="GE43" s="240">
        <f t="shared" si="307"/>
        <v>900</v>
      </c>
      <c r="GF43" s="240">
        <f t="shared" si="307"/>
        <v>900</v>
      </c>
      <c r="GG43" s="240">
        <f t="shared" si="307"/>
        <v>900</v>
      </c>
      <c r="GH43" s="240">
        <f t="shared" si="307"/>
        <v>900</v>
      </c>
      <c r="GI43" s="240">
        <f t="shared" si="307"/>
        <v>900</v>
      </c>
      <c r="GJ43" s="240">
        <f t="shared" si="307"/>
        <v>270</v>
      </c>
      <c r="GK43" s="240">
        <f t="shared" si="307"/>
        <v>270</v>
      </c>
      <c r="GL43" s="240">
        <f t="shared" si="307"/>
        <v>270</v>
      </c>
      <c r="GM43" s="240">
        <f t="shared" si="307"/>
        <v>270</v>
      </c>
      <c r="GN43" s="240">
        <f t="shared" si="307"/>
        <v>7560</v>
      </c>
      <c r="GO43" s="240">
        <f t="shared" si="307"/>
        <v>7560</v>
      </c>
      <c r="GP43" s="249">
        <f t="shared" si="286"/>
        <v>29700</v>
      </c>
      <c r="GQ43" s="256">
        <f t="shared" si="287"/>
        <v>-29700</v>
      </c>
      <c r="GR43" s="263">
        <f>'Supressão covid (não aprovada)'!$Q$71</f>
        <v>-0.5</v>
      </c>
      <c r="GS43" s="223"/>
      <c r="GT43" s="244" t="s">
        <v>362</v>
      </c>
      <c r="GU43" s="240">
        <f t="shared" ref="GU43:HD43" si="308">12*GU42</f>
        <v>270</v>
      </c>
      <c r="GV43" s="240">
        <f t="shared" si="308"/>
        <v>270</v>
      </c>
      <c r="GW43" s="240">
        <f t="shared" si="308"/>
        <v>270</v>
      </c>
      <c r="GX43" s="240">
        <f t="shared" si="308"/>
        <v>990</v>
      </c>
      <c r="GY43" s="240">
        <f t="shared" si="308"/>
        <v>900</v>
      </c>
      <c r="GZ43" s="240">
        <f t="shared" si="308"/>
        <v>900</v>
      </c>
      <c r="HA43" s="240">
        <f t="shared" si="308"/>
        <v>900</v>
      </c>
      <c r="HB43" s="240">
        <f t="shared" si="308"/>
        <v>900</v>
      </c>
      <c r="HC43" s="240">
        <f t="shared" si="308"/>
        <v>900</v>
      </c>
      <c r="HD43" s="240">
        <f t="shared" si="308"/>
        <v>900</v>
      </c>
      <c r="HE43" s="249">
        <f t="shared" si="288"/>
        <v>7200</v>
      </c>
      <c r="HF43" s="256">
        <f t="shared" si="289"/>
        <v>-7200</v>
      </c>
      <c r="HG43" s="263">
        <f>'Supressão covid (não aprovada)'!$Q$71</f>
        <v>-0.5</v>
      </c>
      <c r="HH43" s="223"/>
      <c r="HI43" s="249">
        <f t="shared" si="290"/>
        <v>191775</v>
      </c>
      <c r="HJ43" s="256">
        <f t="shared" si="291"/>
        <v>-191775</v>
      </c>
      <c r="HK43" s="254">
        <f>HJ43/HI27</f>
        <v>-0.5</v>
      </c>
    </row>
    <row r="44" spans="1:219" ht="18.75">
      <c r="B44" s="160"/>
      <c r="I44" s="161"/>
      <c r="J44" s="161"/>
      <c r="K44" s="264">
        <f>J43/I27</f>
        <v>-0.5</v>
      </c>
      <c r="L44" s="265"/>
      <c r="M44" s="160"/>
      <c r="R44" s="264">
        <f>Q43/P27</f>
        <v>-0.5</v>
      </c>
      <c r="S44" s="162"/>
      <c r="Y44" s="264">
        <f>X43/W27</f>
        <v>-0.5</v>
      </c>
      <c r="Z44" s="162"/>
      <c r="AA44" s="160"/>
      <c r="AJ44" s="264">
        <f>AI43/AH27</f>
        <v>-0.5</v>
      </c>
      <c r="AK44" s="265"/>
      <c r="AL44" s="160"/>
      <c r="AS44" s="264">
        <f>AR43/AQ27</f>
        <v>-0.5</v>
      </c>
      <c r="AT44" s="162"/>
      <c r="AU44" s="160"/>
      <c r="AZ44" s="264">
        <f>AY43/AX27</f>
        <v>-0.5</v>
      </c>
      <c r="BA44" s="162"/>
      <c r="BB44" s="160"/>
      <c r="BK44" s="264">
        <f>BJ43/BI27</f>
        <v>-0.5</v>
      </c>
      <c r="BL44" s="162"/>
      <c r="BM44" s="160"/>
      <c r="BS44" s="264">
        <f>BR43/BQ27</f>
        <v>-0.5</v>
      </c>
      <c r="BT44" s="162"/>
      <c r="BU44" s="160"/>
      <c r="BZ44" s="264">
        <f>BY43/BX27</f>
        <v>-0.5</v>
      </c>
      <c r="CA44" s="162"/>
      <c r="CB44" s="160"/>
      <c r="CH44" s="264">
        <f>CG43/CF27</f>
        <v>-0.5</v>
      </c>
      <c r="CI44" s="162"/>
      <c r="CJ44" s="155"/>
      <c r="CK44" s="155"/>
      <c r="CL44" s="155"/>
      <c r="CO44" s="264">
        <f>CN43/CM27</f>
        <v>-0.5</v>
      </c>
      <c r="CP44" s="162"/>
      <c r="CQ44" s="160"/>
      <c r="DT44" s="264">
        <f>DS43/DR27</f>
        <v>-0.5</v>
      </c>
      <c r="DU44" s="162"/>
      <c r="DV44" s="160"/>
      <c r="EE44" s="264">
        <f>ED43/EC27</f>
        <v>-0.5</v>
      </c>
      <c r="EF44" s="162"/>
      <c r="EG44" s="160"/>
      <c r="ER44" s="264">
        <f>EQ43/EP27</f>
        <v>-0.5</v>
      </c>
      <c r="ES44" s="162"/>
      <c r="ET44" s="160"/>
      <c r="FR44" s="264">
        <f>FQ43/FP27</f>
        <v>-0.5</v>
      </c>
      <c r="FS44" s="223"/>
      <c r="FT44" s="160"/>
      <c r="GR44" s="264">
        <f>GQ43/GP27</f>
        <v>-0.5</v>
      </c>
      <c r="GS44" s="223"/>
      <c r="GT44" s="160"/>
      <c r="HG44" s="264">
        <f>HF43/HE27</f>
        <v>-0.5</v>
      </c>
      <c r="HH44" s="223"/>
      <c r="HK44" s="66"/>
    </row>
    <row r="45" spans="1:219" ht="18.75">
      <c r="B45" s="160"/>
      <c r="I45" s="161"/>
      <c r="J45" s="161"/>
      <c r="L45" s="265"/>
      <c r="M45" s="160"/>
      <c r="R45" s="66"/>
      <c r="S45" s="162"/>
      <c r="Y45" s="66"/>
      <c r="Z45" s="162"/>
      <c r="AA45" s="160"/>
      <c r="AJ45" s="66"/>
      <c r="AK45" s="265"/>
      <c r="AL45" s="160"/>
      <c r="AS45" s="66"/>
      <c r="AT45" s="162"/>
      <c r="AU45" s="160"/>
      <c r="AZ45" s="66"/>
      <c r="BA45" s="162"/>
      <c r="BB45" s="160"/>
      <c r="BK45" s="66"/>
      <c r="BL45" s="162"/>
      <c r="BM45" s="160"/>
      <c r="BS45" s="66"/>
      <c r="BT45" s="162"/>
      <c r="BU45" s="160"/>
      <c r="CA45" s="162"/>
      <c r="CB45" s="160"/>
      <c r="CH45" s="66"/>
      <c r="CI45" s="162"/>
      <c r="CJ45" s="155"/>
      <c r="CK45" s="155"/>
      <c r="CL45" s="155"/>
      <c r="CO45" s="66"/>
      <c r="CP45" s="162"/>
      <c r="CQ45" s="160"/>
      <c r="DT45" s="66"/>
      <c r="DU45" s="162"/>
      <c r="DV45" s="160"/>
      <c r="EE45" s="66"/>
      <c r="EF45" s="162"/>
      <c r="EG45" s="160"/>
      <c r="ER45" s="66"/>
      <c r="ES45" s="162"/>
      <c r="ET45" s="160"/>
      <c r="FR45" s="66"/>
      <c r="FS45" s="223"/>
      <c r="FT45" s="160"/>
      <c r="GR45" s="66"/>
      <c r="GS45" s="223"/>
      <c r="GT45" s="160"/>
      <c r="HG45" s="66"/>
      <c r="HH45" s="223"/>
      <c r="HI45" s="222"/>
      <c r="HJ45" s="222"/>
      <c r="HK45" s="206"/>
    </row>
    <row r="46" spans="1:219" ht="18.75">
      <c r="B46" s="160"/>
      <c r="I46" s="161"/>
      <c r="J46" s="161"/>
      <c r="L46" s="162"/>
      <c r="M46" s="160"/>
      <c r="R46" s="66"/>
      <c r="S46" s="162"/>
      <c r="Y46" s="66"/>
      <c r="Z46" s="162"/>
      <c r="AA46" s="160"/>
      <c r="AJ46" s="66"/>
      <c r="AK46" s="162"/>
      <c r="AL46" s="160"/>
      <c r="AS46" s="66"/>
      <c r="AT46" s="162"/>
      <c r="AU46" s="160"/>
      <c r="AZ46" s="66"/>
      <c r="BA46" s="162"/>
      <c r="BB46" s="160"/>
      <c r="BK46" s="66"/>
      <c r="BL46" s="162"/>
      <c r="BM46" s="160"/>
      <c r="BS46" s="66"/>
      <c r="BT46" s="162"/>
      <c r="BU46" s="160"/>
      <c r="CA46" s="162"/>
      <c r="CB46" s="160"/>
      <c r="CH46" s="66"/>
      <c r="CI46" s="162"/>
      <c r="CJ46" s="155"/>
      <c r="CK46" s="155"/>
      <c r="CL46" s="155"/>
      <c r="CO46" s="66"/>
      <c r="CP46" s="162"/>
      <c r="CQ46" s="160"/>
      <c r="DT46" s="66"/>
      <c r="DU46" s="162"/>
      <c r="DV46" s="160"/>
      <c r="EE46" s="66"/>
      <c r="EF46" s="162"/>
      <c r="EG46" s="160"/>
      <c r="ER46" s="66"/>
      <c r="ES46" s="162"/>
      <c r="ET46" s="160"/>
      <c r="FR46" s="66"/>
      <c r="FS46" s="223"/>
      <c r="FT46" s="160"/>
      <c r="GR46" s="66"/>
      <c r="GS46" s="223"/>
      <c r="GT46" s="160"/>
      <c r="HG46" s="66"/>
      <c r="HH46" s="223"/>
      <c r="HK46" s="66"/>
    </row>
    <row r="47" spans="1:219" ht="18.75">
      <c r="B47" s="160"/>
      <c r="I47" s="161"/>
      <c r="J47" s="161"/>
      <c r="L47" s="162"/>
      <c r="M47" s="160"/>
      <c r="R47" s="66"/>
      <c r="S47" s="162"/>
      <c r="Y47" s="66"/>
      <c r="Z47" s="162"/>
      <c r="AA47" s="160"/>
      <c r="AJ47" s="66"/>
      <c r="AK47" s="162"/>
      <c r="AL47" s="160"/>
      <c r="AS47" s="66"/>
      <c r="AT47" s="162"/>
      <c r="AU47" s="160"/>
      <c r="AZ47" s="66"/>
      <c r="BA47" s="162"/>
      <c r="BB47" s="160"/>
      <c r="BK47" s="66"/>
      <c r="BL47" s="162"/>
      <c r="BM47" s="160"/>
      <c r="BS47" s="66"/>
      <c r="BT47" s="162"/>
      <c r="BU47" s="160"/>
      <c r="CA47" s="162"/>
      <c r="CB47" s="160"/>
      <c r="CH47" s="66"/>
      <c r="CI47" s="162"/>
      <c r="CJ47" s="155"/>
      <c r="CK47" s="155"/>
      <c r="CL47" s="155"/>
      <c r="CO47" s="66"/>
      <c r="CP47" s="162"/>
      <c r="CQ47" s="160"/>
      <c r="DT47" s="66"/>
      <c r="DU47" s="162"/>
      <c r="DV47" s="160"/>
      <c r="EE47" s="66"/>
      <c r="EF47" s="162"/>
      <c r="EG47" s="160"/>
      <c r="ER47" s="66"/>
      <c r="ES47" s="162"/>
      <c r="ET47" s="160"/>
      <c r="FR47" s="66"/>
      <c r="FS47" s="223"/>
      <c r="FT47" s="160"/>
      <c r="GR47" s="66"/>
      <c r="GS47" s="223"/>
      <c r="GT47" s="160"/>
      <c r="HG47" s="66"/>
      <c r="HH47" s="223"/>
      <c r="HI47" s="222"/>
      <c r="HJ47" s="222"/>
      <c r="HK47" s="206"/>
    </row>
    <row r="48" spans="1:219" ht="18.75">
      <c r="B48" s="160"/>
      <c r="I48" s="161"/>
      <c r="J48" s="161"/>
      <c r="L48" s="162"/>
      <c r="M48" s="160"/>
      <c r="R48" s="66"/>
      <c r="S48" s="162"/>
      <c r="Y48" s="66"/>
      <c r="Z48" s="162"/>
      <c r="AA48" s="160"/>
      <c r="AJ48" s="66"/>
      <c r="AK48" s="162"/>
      <c r="AL48" s="160"/>
      <c r="AS48" s="66"/>
      <c r="AT48" s="162"/>
      <c r="AU48" s="160"/>
      <c r="AZ48" s="66"/>
      <c r="BA48" s="162"/>
      <c r="BB48" s="160"/>
      <c r="BK48" s="66"/>
      <c r="BL48" s="162"/>
      <c r="BM48" s="160"/>
      <c r="BS48" s="66"/>
      <c r="BT48" s="162"/>
      <c r="BU48" s="160"/>
      <c r="CA48" s="162"/>
      <c r="CB48" s="160"/>
      <c r="CH48" s="66"/>
      <c r="CI48" s="162"/>
      <c r="CJ48" s="155"/>
      <c r="CK48" s="155"/>
      <c r="CL48" s="155"/>
      <c r="CO48" s="66"/>
      <c r="CP48" s="162"/>
      <c r="CQ48" s="160"/>
      <c r="DT48" s="66"/>
      <c r="DU48" s="162"/>
      <c r="DV48" s="160"/>
      <c r="EE48" s="66"/>
      <c r="EF48" s="162"/>
      <c r="EG48" s="160"/>
      <c r="ER48" s="66"/>
      <c r="ES48" s="162"/>
      <c r="ET48" s="160"/>
      <c r="FR48" s="66"/>
      <c r="FS48" s="162"/>
      <c r="FT48" s="160"/>
      <c r="GR48" s="66"/>
      <c r="GS48" s="223"/>
      <c r="GT48" s="160"/>
      <c r="HG48" s="66"/>
      <c r="HH48" s="223"/>
      <c r="HK48" s="66"/>
    </row>
    <row r="49" spans="2:219" ht="18.75">
      <c r="B49" s="160"/>
      <c r="I49" s="161"/>
      <c r="J49" s="161"/>
      <c r="L49" s="162"/>
      <c r="M49" s="160"/>
      <c r="R49" s="66"/>
      <c r="S49" s="162"/>
      <c r="Y49" s="66"/>
      <c r="Z49" s="162"/>
      <c r="AA49" s="160"/>
      <c r="AJ49" s="66"/>
      <c r="AK49" s="162"/>
      <c r="AL49" s="160"/>
      <c r="AS49" s="66"/>
      <c r="AT49" s="162"/>
      <c r="AU49" s="160"/>
      <c r="AZ49" s="66"/>
      <c r="BA49" s="162"/>
      <c r="BB49" s="160"/>
      <c r="BK49" s="66"/>
      <c r="BL49" s="162"/>
      <c r="BM49" s="160"/>
      <c r="BS49" s="66"/>
      <c r="BT49" s="162"/>
      <c r="BU49" s="160"/>
      <c r="CA49" s="162"/>
      <c r="CB49" s="160"/>
      <c r="CH49" s="66"/>
      <c r="CI49" s="162"/>
      <c r="CJ49" s="155"/>
      <c r="CK49" s="155"/>
      <c r="CL49" s="155"/>
      <c r="CO49" s="66"/>
      <c r="CP49" s="162"/>
      <c r="CQ49" s="160"/>
      <c r="DT49" s="66"/>
      <c r="DU49" s="162"/>
      <c r="DV49" s="160"/>
      <c r="EE49" s="66"/>
      <c r="EF49" s="162"/>
      <c r="EG49" s="160"/>
      <c r="ER49" s="66"/>
      <c r="ES49" s="162"/>
      <c r="ET49" s="160"/>
      <c r="FR49" s="66"/>
      <c r="FS49" s="162"/>
      <c r="FT49" s="160"/>
      <c r="GR49" s="66"/>
      <c r="GS49" s="223"/>
      <c r="GT49" s="160"/>
      <c r="HG49" s="66"/>
      <c r="HH49" s="223"/>
      <c r="HK49" s="66"/>
    </row>
    <row r="50" spans="2:219" ht="18.75">
      <c r="B50" s="160"/>
      <c r="I50" s="161"/>
      <c r="J50" s="161"/>
      <c r="L50" s="162"/>
      <c r="M50" s="160"/>
      <c r="R50" s="66"/>
      <c r="S50" s="162"/>
      <c r="Y50" s="66"/>
      <c r="Z50" s="162"/>
      <c r="AA50" s="160"/>
      <c r="AJ50" s="66"/>
      <c r="AK50" s="162"/>
      <c r="AL50" s="160"/>
      <c r="AS50" s="66"/>
      <c r="AT50" s="162"/>
      <c r="AU50" s="160"/>
      <c r="AZ50" s="66"/>
      <c r="BA50" s="162"/>
      <c r="BB50" s="160"/>
      <c r="BK50" s="66"/>
      <c r="BL50" s="162"/>
      <c r="BM50" s="160"/>
      <c r="BS50" s="66"/>
      <c r="BT50" s="162"/>
      <c r="BU50" s="160"/>
      <c r="CA50" s="162"/>
      <c r="CB50" s="160"/>
      <c r="CH50" s="66"/>
      <c r="CI50" s="162"/>
      <c r="CJ50" s="155"/>
      <c r="CK50" s="155"/>
      <c r="CL50" s="155"/>
      <c r="CO50" s="66"/>
      <c r="CP50" s="162"/>
      <c r="CQ50" s="160"/>
      <c r="DT50" s="66"/>
      <c r="DU50" s="162"/>
      <c r="DV50" s="160"/>
      <c r="EE50" s="66"/>
      <c r="EF50" s="162"/>
      <c r="EG50" s="160"/>
      <c r="ER50" s="66"/>
      <c r="ES50" s="162"/>
      <c r="ET50" s="160"/>
      <c r="FR50" s="66"/>
      <c r="FS50" s="162"/>
      <c r="FT50" s="160"/>
      <c r="GR50" s="66"/>
      <c r="GS50" s="223"/>
      <c r="GT50" s="160"/>
      <c r="HG50" s="66"/>
      <c r="HH50" s="223"/>
      <c r="HK50" s="66"/>
    </row>
    <row r="51" spans="2:219">
      <c r="B51" s="160"/>
      <c r="I51" s="161"/>
      <c r="J51" s="161"/>
      <c r="L51" s="162"/>
      <c r="M51" s="160"/>
      <c r="R51" s="66"/>
      <c r="S51" s="162"/>
      <c r="Y51" s="66"/>
      <c r="Z51" s="162"/>
      <c r="AA51" s="160"/>
      <c r="AJ51" s="66"/>
      <c r="AK51" s="162"/>
      <c r="AL51" s="160"/>
      <c r="AS51" s="66"/>
      <c r="AT51" s="162"/>
      <c r="AU51" s="160"/>
      <c r="AZ51" s="66"/>
      <c r="BA51" s="162"/>
      <c r="BB51" s="160"/>
      <c r="BK51" s="66"/>
      <c r="BL51" s="162"/>
      <c r="BM51" s="160"/>
      <c r="BS51" s="66"/>
      <c r="BT51" s="162"/>
      <c r="BU51" s="160"/>
      <c r="CA51" s="162"/>
      <c r="CB51" s="160"/>
      <c r="CH51" s="66"/>
      <c r="CI51" s="162"/>
      <c r="CJ51" s="155"/>
      <c r="CK51" s="155"/>
      <c r="CL51" s="155"/>
      <c r="CO51" s="66"/>
      <c r="CP51" s="162"/>
      <c r="CQ51" s="160"/>
      <c r="DT51" s="66"/>
      <c r="DU51" s="162"/>
      <c r="DV51" s="160"/>
      <c r="EE51" s="66"/>
      <c r="EF51" s="162"/>
      <c r="EG51" s="160"/>
      <c r="ER51" s="66"/>
      <c r="ES51" s="162"/>
      <c r="ET51" s="160"/>
      <c r="FR51" s="66"/>
      <c r="FS51" s="162"/>
      <c r="FT51" s="160"/>
      <c r="GR51" s="66"/>
      <c r="GS51" s="162"/>
      <c r="GT51" s="160"/>
      <c r="HG51" s="66"/>
      <c r="HH51" s="162"/>
      <c r="HK51" s="66"/>
    </row>
    <row r="52" spans="2:219">
      <c r="B52" s="160"/>
      <c r="I52" s="161"/>
      <c r="J52" s="161"/>
      <c r="L52" s="162"/>
      <c r="M52" s="160"/>
      <c r="R52" s="66"/>
      <c r="S52" s="162"/>
      <c r="Y52" s="66"/>
      <c r="Z52" s="162"/>
      <c r="AA52" s="160"/>
      <c r="AJ52" s="66"/>
      <c r="AK52" s="162"/>
      <c r="AL52" s="160"/>
      <c r="AS52" s="66"/>
      <c r="AT52" s="162"/>
      <c r="AU52" s="160"/>
      <c r="AZ52" s="66"/>
      <c r="BA52" s="162"/>
      <c r="BB52" s="160"/>
      <c r="BK52" s="66"/>
      <c r="BL52" s="162"/>
      <c r="BM52" s="160"/>
      <c r="BS52" s="66"/>
      <c r="BT52" s="162"/>
      <c r="BU52" s="160"/>
      <c r="CA52" s="162"/>
      <c r="CB52" s="160"/>
      <c r="CH52" s="66"/>
      <c r="CI52" s="162"/>
      <c r="CJ52" s="155"/>
      <c r="CK52" s="155"/>
      <c r="CL52" s="155"/>
      <c r="CO52" s="66"/>
      <c r="CP52" s="162"/>
      <c r="CQ52" s="160"/>
      <c r="DT52" s="66"/>
      <c r="DU52" s="162"/>
      <c r="DV52" s="160"/>
      <c r="EE52" s="66"/>
      <c r="EF52" s="162"/>
      <c r="EG52" s="160"/>
      <c r="ER52" s="66"/>
      <c r="ES52" s="162"/>
      <c r="ET52" s="160"/>
      <c r="FR52" s="66"/>
      <c r="FS52" s="162"/>
      <c r="FT52" s="160"/>
      <c r="GR52" s="66"/>
      <c r="GS52" s="162"/>
      <c r="GT52" s="160"/>
      <c r="HG52" s="66"/>
      <c r="HH52" s="162"/>
      <c r="HK52" s="66"/>
    </row>
    <row r="53" spans="2:219">
      <c r="B53" s="160"/>
      <c r="I53" s="161"/>
      <c r="J53" s="161"/>
      <c r="L53" s="162"/>
      <c r="M53" s="160"/>
      <c r="R53" s="66"/>
      <c r="S53" s="162"/>
      <c r="Y53" s="66"/>
      <c r="Z53" s="162"/>
      <c r="AA53" s="160"/>
      <c r="AJ53" s="66"/>
      <c r="AK53" s="162"/>
      <c r="AL53" s="160"/>
      <c r="AS53" s="66"/>
      <c r="AT53" s="162"/>
      <c r="AU53" s="160"/>
      <c r="AZ53" s="66"/>
      <c r="BA53" s="162"/>
      <c r="BB53" s="160"/>
      <c r="BK53" s="66"/>
      <c r="BL53" s="162"/>
      <c r="BM53" s="160"/>
      <c r="BS53" s="66"/>
      <c r="BT53" s="162"/>
      <c r="BU53" s="160"/>
      <c r="CA53" s="162"/>
      <c r="CB53" s="160"/>
      <c r="CH53" s="66"/>
      <c r="CI53" s="162"/>
      <c r="CJ53" s="155"/>
      <c r="CK53" s="155"/>
      <c r="CL53" s="155"/>
      <c r="CO53" s="66"/>
      <c r="CP53" s="162"/>
      <c r="CQ53" s="160"/>
      <c r="DT53" s="66"/>
      <c r="DU53" s="162"/>
      <c r="DV53" s="160"/>
      <c r="EE53" s="66"/>
      <c r="EF53" s="162"/>
      <c r="EG53" s="160"/>
      <c r="ER53" s="66"/>
      <c r="ES53" s="162"/>
      <c r="ET53" s="160"/>
      <c r="FR53" s="66"/>
      <c r="FS53" s="162"/>
      <c r="FT53" s="160"/>
      <c r="GR53" s="66"/>
      <c r="GS53" s="162"/>
      <c r="GT53" s="160"/>
      <c r="HG53" s="66"/>
      <c r="HH53" s="162"/>
      <c r="HK53" s="66"/>
    </row>
    <row r="54" spans="2:219">
      <c r="B54" s="160"/>
      <c r="I54" s="161"/>
      <c r="J54" s="161"/>
      <c r="L54" s="162"/>
      <c r="M54" s="160"/>
      <c r="R54" s="66"/>
      <c r="S54" s="162"/>
      <c r="Y54" s="66"/>
      <c r="Z54" s="162"/>
      <c r="AA54" s="160"/>
      <c r="AJ54" s="66"/>
      <c r="AK54" s="162"/>
      <c r="AL54" s="160"/>
      <c r="AS54" s="66"/>
      <c r="AT54" s="162"/>
      <c r="AU54" s="160"/>
      <c r="AZ54" s="66"/>
      <c r="BA54" s="162"/>
      <c r="BB54" s="160"/>
      <c r="BK54" s="66"/>
      <c r="BL54" s="162"/>
      <c r="BM54" s="160"/>
      <c r="BS54" s="66"/>
      <c r="BT54" s="162"/>
      <c r="BU54" s="160"/>
      <c r="CA54" s="162"/>
      <c r="CB54" s="160"/>
      <c r="CH54" s="66"/>
      <c r="CI54" s="162"/>
      <c r="CJ54" s="155"/>
      <c r="CK54" s="155"/>
      <c r="CL54" s="155"/>
      <c r="CO54" s="66"/>
      <c r="CP54" s="162"/>
      <c r="CQ54" s="160"/>
      <c r="DT54" s="66"/>
      <c r="DU54" s="162"/>
      <c r="DV54" s="160"/>
      <c r="EE54" s="66"/>
      <c r="EF54" s="162"/>
      <c r="EG54" s="160"/>
      <c r="ER54" s="66"/>
      <c r="ES54" s="162"/>
      <c r="ET54" s="160"/>
      <c r="FR54" s="66"/>
      <c r="FS54" s="162"/>
      <c r="FT54" s="160"/>
      <c r="GR54" s="66"/>
      <c r="GS54" s="162"/>
      <c r="GT54" s="160"/>
      <c r="HG54" s="66"/>
      <c r="HH54" s="162"/>
      <c r="HK54" s="66"/>
    </row>
    <row r="55" spans="2:219">
      <c r="B55" s="160"/>
      <c r="I55" s="161"/>
      <c r="J55" s="161"/>
      <c r="L55" s="162"/>
      <c r="M55" s="160"/>
      <c r="R55" s="66"/>
      <c r="S55" s="162"/>
      <c r="Y55" s="66"/>
      <c r="Z55" s="162"/>
      <c r="AA55" s="160"/>
      <c r="AJ55" s="66"/>
      <c r="AK55" s="162"/>
      <c r="AL55" s="160"/>
      <c r="AS55" s="66"/>
      <c r="AT55" s="162"/>
      <c r="AU55" s="160"/>
      <c r="AZ55" s="66"/>
      <c r="BA55" s="162"/>
      <c r="BB55" s="160"/>
      <c r="BK55" s="66"/>
      <c r="BL55" s="162"/>
      <c r="BM55" s="160"/>
      <c r="BS55" s="66"/>
      <c r="BT55" s="162"/>
      <c r="BU55" s="160"/>
      <c r="CA55" s="162"/>
      <c r="CB55" s="160"/>
      <c r="CH55" s="66"/>
      <c r="CI55" s="162"/>
      <c r="CJ55" s="155"/>
      <c r="CK55" s="155"/>
      <c r="CL55" s="155"/>
      <c r="CO55" s="66"/>
      <c r="CP55" s="162"/>
      <c r="CQ55" s="160"/>
      <c r="DT55" s="66"/>
      <c r="DU55" s="162"/>
      <c r="DV55" s="160"/>
      <c r="EE55" s="66"/>
      <c r="EF55" s="162"/>
      <c r="EG55" s="160"/>
      <c r="ER55" s="66"/>
      <c r="ES55" s="162"/>
      <c r="ET55" s="160"/>
      <c r="FR55" s="66"/>
      <c r="FS55" s="162"/>
      <c r="FT55" s="160"/>
      <c r="GR55" s="66"/>
      <c r="GS55" s="162"/>
      <c r="GT55" s="160"/>
      <c r="HG55" s="66"/>
      <c r="HH55" s="162"/>
      <c r="HK55" s="66"/>
    </row>
    <row r="56" spans="2:219">
      <c r="B56" s="160"/>
      <c r="I56" s="161"/>
      <c r="J56" s="161"/>
      <c r="L56" s="162"/>
      <c r="M56" s="160"/>
      <c r="R56" s="66"/>
      <c r="S56" s="162"/>
      <c r="Y56" s="66"/>
      <c r="Z56" s="162"/>
      <c r="AA56" s="160"/>
      <c r="AJ56" s="66"/>
      <c r="AK56" s="162"/>
      <c r="AL56" s="160"/>
      <c r="AS56" s="66"/>
      <c r="AT56" s="162"/>
      <c r="AU56" s="160"/>
      <c r="AZ56" s="66"/>
      <c r="BA56" s="162"/>
      <c r="BB56" s="160"/>
      <c r="BK56" s="66"/>
      <c r="BL56" s="162"/>
      <c r="BM56" s="160"/>
      <c r="BS56" s="66"/>
      <c r="BT56" s="162"/>
      <c r="BU56" s="160"/>
      <c r="CA56" s="162"/>
      <c r="CB56" s="160"/>
      <c r="CH56" s="66"/>
      <c r="CI56" s="162"/>
      <c r="CJ56" s="155"/>
      <c r="CK56" s="155"/>
      <c r="CL56" s="155"/>
      <c r="CO56" s="66"/>
      <c r="CP56" s="162"/>
      <c r="CQ56" s="160"/>
      <c r="DT56" s="66"/>
      <c r="DU56" s="162"/>
      <c r="DV56" s="160"/>
      <c r="EE56" s="66"/>
      <c r="EF56" s="162"/>
      <c r="EG56" s="160"/>
      <c r="ER56" s="66"/>
      <c r="ES56" s="162"/>
      <c r="ET56" s="160"/>
      <c r="FR56" s="66"/>
      <c r="FS56" s="162"/>
      <c r="FT56" s="160"/>
      <c r="GR56" s="66"/>
      <c r="GS56" s="162"/>
      <c r="GT56" s="160"/>
      <c r="HG56" s="66"/>
      <c r="HH56" s="162"/>
      <c r="HK56" s="66"/>
    </row>
    <row r="57" spans="2:219">
      <c r="B57" s="160"/>
      <c r="I57" s="161"/>
      <c r="J57" s="161"/>
      <c r="L57" s="162"/>
      <c r="M57" s="160"/>
      <c r="R57" s="66"/>
      <c r="S57" s="162"/>
      <c r="Y57" s="66"/>
      <c r="Z57" s="162"/>
      <c r="AA57" s="160"/>
      <c r="AJ57" s="66"/>
      <c r="AK57" s="162"/>
      <c r="AL57" s="160"/>
      <c r="AS57" s="66"/>
      <c r="AT57" s="162"/>
      <c r="AU57" s="160"/>
      <c r="AZ57" s="66"/>
      <c r="BA57" s="162"/>
      <c r="BB57" s="160"/>
      <c r="BK57" s="66"/>
      <c r="BL57" s="162"/>
      <c r="BM57" s="160"/>
      <c r="BS57" s="66"/>
      <c r="BT57" s="162"/>
      <c r="BU57" s="160"/>
      <c r="CA57" s="162"/>
      <c r="CB57" s="160"/>
      <c r="CH57" s="66"/>
      <c r="CI57" s="162"/>
      <c r="CJ57" s="155"/>
      <c r="CK57" s="155"/>
      <c r="CL57" s="155"/>
      <c r="CO57" s="66"/>
      <c r="CP57" s="162"/>
      <c r="CQ57" s="160"/>
      <c r="DT57" s="66"/>
      <c r="DU57" s="162"/>
      <c r="DV57" s="160"/>
      <c r="EE57" s="66"/>
      <c r="EF57" s="162"/>
      <c r="EG57" s="160"/>
      <c r="ER57" s="66"/>
      <c r="ES57" s="162"/>
      <c r="ET57" s="160"/>
      <c r="FR57" s="66"/>
      <c r="FS57" s="162"/>
      <c r="FT57" s="160"/>
      <c r="GR57" s="66"/>
      <c r="GS57" s="162"/>
      <c r="GT57" s="160"/>
      <c r="HG57" s="66"/>
      <c r="HH57" s="162"/>
      <c r="HK57" s="66"/>
    </row>
    <row r="58" spans="2:219">
      <c r="B58" s="160"/>
      <c r="I58" s="161"/>
      <c r="J58" s="161"/>
      <c r="L58" s="162"/>
      <c r="M58" s="160"/>
      <c r="R58" s="66"/>
      <c r="S58" s="162"/>
      <c r="Y58" s="66"/>
      <c r="Z58" s="162"/>
      <c r="AA58" s="160"/>
      <c r="AJ58" s="66"/>
      <c r="AK58" s="162"/>
      <c r="AL58" s="160"/>
      <c r="AS58" s="66"/>
      <c r="AT58" s="162"/>
      <c r="AU58" s="160"/>
      <c r="AZ58" s="66"/>
      <c r="BA58" s="162"/>
      <c r="BB58" s="160"/>
      <c r="BK58" s="66"/>
      <c r="BL58" s="162"/>
      <c r="BM58" s="160"/>
      <c r="BS58" s="66"/>
      <c r="BT58" s="162"/>
      <c r="BU58" s="160"/>
      <c r="CA58" s="162"/>
      <c r="CB58" s="160"/>
      <c r="CH58" s="66"/>
      <c r="CI58" s="162"/>
      <c r="CJ58" s="155"/>
      <c r="CK58" s="155"/>
      <c r="CL58" s="155"/>
      <c r="CO58" s="66"/>
      <c r="CP58" s="162"/>
      <c r="CQ58" s="160"/>
      <c r="DT58" s="66"/>
      <c r="DU58" s="162"/>
      <c r="DV58" s="160"/>
      <c r="EE58" s="66"/>
      <c r="EF58" s="162"/>
      <c r="EG58" s="160"/>
      <c r="ER58" s="66"/>
      <c r="ES58" s="162"/>
      <c r="ET58" s="160"/>
      <c r="FR58" s="66"/>
      <c r="FS58" s="162"/>
      <c r="FT58" s="160"/>
      <c r="GR58" s="66"/>
      <c r="GS58" s="162"/>
      <c r="GT58" s="160"/>
      <c r="HG58" s="66"/>
      <c r="HH58" s="162"/>
      <c r="HK58" s="66"/>
    </row>
    <row r="59" spans="2:219">
      <c r="B59" s="160"/>
      <c r="I59" s="161"/>
      <c r="J59" s="161"/>
      <c r="L59" s="162"/>
      <c r="M59" s="160"/>
      <c r="R59" s="66"/>
      <c r="S59" s="162"/>
      <c r="Y59" s="66"/>
      <c r="Z59" s="162"/>
      <c r="AA59" s="160"/>
      <c r="AJ59" s="66"/>
      <c r="AK59" s="162"/>
      <c r="AL59" s="160"/>
      <c r="AS59" s="66"/>
      <c r="AT59" s="162"/>
      <c r="AU59" s="160"/>
      <c r="AZ59" s="66"/>
      <c r="BA59" s="162"/>
      <c r="BB59" s="160"/>
      <c r="BK59" s="66"/>
      <c r="BL59" s="162"/>
      <c r="BM59" s="160"/>
      <c r="BS59" s="66"/>
      <c r="BT59" s="162"/>
      <c r="BU59" s="160"/>
      <c r="CA59" s="162"/>
      <c r="CB59" s="160"/>
      <c r="CH59" s="66"/>
      <c r="CI59" s="162"/>
      <c r="CJ59" s="155"/>
      <c r="CK59" s="155"/>
      <c r="CL59" s="155"/>
      <c r="CO59" s="66"/>
      <c r="CP59" s="162"/>
      <c r="CQ59" s="160"/>
      <c r="DT59" s="66"/>
      <c r="DU59" s="162"/>
      <c r="DV59" s="160"/>
      <c r="EE59" s="66"/>
      <c r="EF59" s="162"/>
      <c r="EG59" s="160"/>
      <c r="ER59" s="66"/>
      <c r="ES59" s="162"/>
      <c r="ET59" s="160"/>
      <c r="FR59" s="66"/>
      <c r="FS59" s="162"/>
      <c r="FT59" s="160"/>
      <c r="GR59" s="66"/>
      <c r="GS59" s="162"/>
      <c r="GT59" s="160"/>
      <c r="HG59" s="66"/>
      <c r="HH59" s="162"/>
      <c r="HK59" s="66"/>
    </row>
    <row r="60" spans="2:219">
      <c r="B60" s="160"/>
      <c r="I60" s="161"/>
      <c r="J60" s="161"/>
      <c r="L60" s="162"/>
      <c r="M60" s="160"/>
      <c r="R60" s="66"/>
      <c r="S60" s="162"/>
      <c r="Y60" s="66"/>
      <c r="Z60" s="162"/>
      <c r="AA60" s="160"/>
      <c r="AJ60" s="66"/>
      <c r="AK60" s="162"/>
      <c r="AL60" s="160"/>
      <c r="AS60" s="66"/>
      <c r="AT60" s="162"/>
      <c r="AU60" s="160"/>
      <c r="AZ60" s="66"/>
      <c r="BA60" s="162"/>
      <c r="BB60" s="160"/>
      <c r="BK60" s="66"/>
      <c r="BL60" s="162"/>
      <c r="BM60" s="160"/>
      <c r="BS60" s="66"/>
      <c r="BT60" s="162"/>
      <c r="BU60" s="160"/>
      <c r="CA60" s="162"/>
      <c r="CB60" s="160"/>
      <c r="CH60" s="66"/>
      <c r="CI60" s="162"/>
      <c r="CJ60" s="155"/>
      <c r="CK60" s="155"/>
      <c r="CL60" s="155"/>
      <c r="CO60" s="66"/>
      <c r="CP60" s="162"/>
      <c r="CQ60" s="160"/>
      <c r="DT60" s="66"/>
      <c r="DU60" s="162"/>
      <c r="DV60" s="160"/>
      <c r="EE60" s="66"/>
      <c r="EF60" s="162"/>
      <c r="EG60" s="160"/>
      <c r="ER60" s="66"/>
      <c r="ES60" s="162"/>
      <c r="ET60" s="160"/>
      <c r="FR60" s="66"/>
      <c r="FS60" s="162"/>
      <c r="FT60" s="160"/>
      <c r="GR60" s="66"/>
      <c r="GS60" s="162"/>
      <c r="GT60" s="160"/>
      <c r="HG60" s="66"/>
      <c r="HH60" s="162"/>
      <c r="HK60" s="66"/>
    </row>
    <row r="61" spans="2:219">
      <c r="B61" s="160"/>
      <c r="I61" s="161"/>
      <c r="J61" s="161"/>
      <c r="L61" s="162"/>
      <c r="M61" s="160"/>
      <c r="R61" s="66"/>
      <c r="S61" s="162"/>
      <c r="Y61" s="66"/>
      <c r="Z61" s="162"/>
      <c r="AA61" s="160"/>
      <c r="AJ61" s="66"/>
      <c r="AK61" s="162"/>
      <c r="AL61" s="160"/>
      <c r="AS61" s="66"/>
      <c r="AT61" s="162"/>
      <c r="AU61" s="160"/>
      <c r="AZ61" s="66"/>
      <c r="BA61" s="162"/>
      <c r="BB61" s="160"/>
      <c r="BK61" s="66"/>
      <c r="BL61" s="162"/>
      <c r="BM61" s="160"/>
      <c r="BS61" s="66"/>
      <c r="BT61" s="162"/>
      <c r="BU61" s="160"/>
      <c r="CA61" s="162"/>
      <c r="CB61" s="160"/>
      <c r="CH61" s="66"/>
      <c r="CI61" s="162"/>
      <c r="CJ61" s="155"/>
      <c r="CK61" s="155"/>
      <c r="CL61" s="155"/>
      <c r="CO61" s="66"/>
      <c r="CP61" s="162"/>
      <c r="CQ61" s="160"/>
      <c r="DT61" s="66"/>
      <c r="DU61" s="162"/>
      <c r="DV61" s="160"/>
      <c r="EE61" s="66"/>
      <c r="EF61" s="162"/>
      <c r="EG61" s="160"/>
      <c r="ER61" s="66"/>
      <c r="ES61" s="162"/>
      <c r="ET61" s="160"/>
      <c r="FR61" s="66"/>
      <c r="FS61" s="162"/>
      <c r="FT61" s="160"/>
      <c r="GR61" s="66"/>
      <c r="GS61" s="162"/>
      <c r="GT61" s="160"/>
      <c r="HG61" s="66"/>
      <c r="HH61" s="162"/>
      <c r="HK61" s="66"/>
    </row>
    <row r="62" spans="2:219">
      <c r="B62" s="160"/>
      <c r="I62" s="161"/>
      <c r="J62" s="161"/>
      <c r="L62" s="162"/>
      <c r="M62" s="160"/>
      <c r="R62" s="66"/>
      <c r="S62" s="162"/>
      <c r="Y62" s="66"/>
      <c r="Z62" s="162"/>
      <c r="AA62" s="160"/>
      <c r="AJ62" s="66"/>
      <c r="AK62" s="162"/>
      <c r="AL62" s="160"/>
      <c r="AS62" s="66"/>
      <c r="AT62" s="162"/>
      <c r="AU62" s="160"/>
      <c r="AZ62" s="66"/>
      <c r="BA62" s="162"/>
      <c r="BB62" s="160"/>
      <c r="BK62" s="66"/>
      <c r="BL62" s="162"/>
      <c r="BM62" s="160"/>
      <c r="BS62" s="66"/>
      <c r="BT62" s="162"/>
      <c r="BU62" s="160"/>
      <c r="CA62" s="162"/>
      <c r="CB62" s="160"/>
      <c r="CH62" s="66"/>
      <c r="CI62" s="162"/>
      <c r="CJ62" s="155"/>
      <c r="CK62" s="155"/>
      <c r="CL62" s="155"/>
      <c r="CO62" s="66"/>
      <c r="CP62" s="162"/>
      <c r="CQ62" s="160"/>
      <c r="DT62" s="66"/>
      <c r="DU62" s="162"/>
      <c r="DV62" s="160"/>
      <c r="EE62" s="66"/>
      <c r="EF62" s="162"/>
      <c r="EG62" s="160"/>
      <c r="ER62" s="66"/>
      <c r="ES62" s="162"/>
      <c r="ET62" s="160"/>
      <c r="FR62" s="66"/>
      <c r="FS62" s="162"/>
      <c r="FT62" s="160"/>
      <c r="GR62" s="66"/>
      <c r="GS62" s="162"/>
      <c r="GT62" s="160"/>
      <c r="HG62" s="66"/>
      <c r="HH62" s="162"/>
      <c r="HK62" s="66"/>
    </row>
    <row r="63" spans="2:219">
      <c r="B63" s="160"/>
      <c r="I63" s="161"/>
      <c r="J63" s="161"/>
      <c r="L63" s="162"/>
      <c r="M63" s="160"/>
      <c r="R63" s="66"/>
      <c r="S63" s="162"/>
      <c r="Y63" s="66"/>
      <c r="Z63" s="162"/>
      <c r="AA63" s="160"/>
      <c r="AJ63" s="66"/>
      <c r="AK63" s="162"/>
      <c r="AL63" s="160"/>
      <c r="AS63" s="66"/>
      <c r="AT63" s="162"/>
      <c r="AU63" s="160"/>
      <c r="AZ63" s="66"/>
      <c r="BA63" s="162"/>
      <c r="BB63" s="160"/>
      <c r="BK63" s="66"/>
      <c r="BL63" s="162"/>
      <c r="BM63" s="160"/>
      <c r="BS63" s="66"/>
      <c r="BT63" s="162"/>
      <c r="BU63" s="160"/>
      <c r="CA63" s="162"/>
      <c r="CB63" s="160"/>
      <c r="CH63" s="66"/>
      <c r="CI63" s="162"/>
      <c r="CJ63" s="155"/>
      <c r="CK63" s="155"/>
      <c r="CL63" s="155"/>
      <c r="CO63" s="66"/>
      <c r="CP63" s="162"/>
      <c r="CQ63" s="160"/>
      <c r="DT63" s="66"/>
      <c r="DU63" s="162"/>
      <c r="DV63" s="160"/>
      <c r="EE63" s="66"/>
      <c r="EF63" s="162"/>
      <c r="EG63" s="160"/>
      <c r="ER63" s="66"/>
      <c r="ES63" s="162"/>
      <c r="ET63" s="160"/>
      <c r="FR63" s="66"/>
      <c r="FS63" s="162"/>
      <c r="FT63" s="160"/>
      <c r="GR63" s="66"/>
      <c r="GS63" s="162"/>
      <c r="GT63" s="160"/>
      <c r="HG63" s="66"/>
      <c r="HH63" s="162"/>
      <c r="HK63" s="66"/>
    </row>
    <row r="64" spans="2:219">
      <c r="B64" s="160"/>
      <c r="I64" s="161"/>
      <c r="J64" s="161"/>
      <c r="L64" s="162"/>
      <c r="M64" s="160"/>
      <c r="R64" s="66"/>
      <c r="S64" s="162"/>
      <c r="Y64" s="66"/>
      <c r="Z64" s="162"/>
      <c r="AA64" s="160"/>
      <c r="AJ64" s="66"/>
      <c r="AK64" s="162"/>
      <c r="AL64" s="160"/>
      <c r="AS64" s="66"/>
      <c r="AT64" s="162"/>
      <c r="AU64" s="160"/>
      <c r="AZ64" s="66"/>
      <c r="BA64" s="162"/>
      <c r="BB64" s="160"/>
      <c r="BK64" s="66"/>
      <c r="BL64" s="162"/>
      <c r="BM64" s="160"/>
      <c r="BS64" s="66"/>
      <c r="BT64" s="162"/>
      <c r="BU64" s="160"/>
      <c r="CA64" s="162"/>
      <c r="CB64" s="160"/>
      <c r="CH64" s="66"/>
      <c r="CI64" s="162"/>
      <c r="CJ64" s="155"/>
      <c r="CK64" s="155"/>
      <c r="CL64" s="155"/>
      <c r="CO64" s="66"/>
      <c r="CP64" s="162"/>
      <c r="CQ64" s="160"/>
      <c r="DT64" s="66"/>
      <c r="DU64" s="162"/>
      <c r="DV64" s="160"/>
      <c r="EE64" s="66"/>
      <c r="EF64" s="162"/>
      <c r="EG64" s="160"/>
      <c r="ER64" s="66"/>
      <c r="ES64" s="162"/>
      <c r="ET64" s="160"/>
      <c r="FR64" s="66"/>
      <c r="FS64" s="162"/>
      <c r="FT64" s="160"/>
      <c r="GR64" s="66"/>
      <c r="GS64" s="162"/>
      <c r="GT64" s="160"/>
      <c r="HG64" s="66"/>
      <c r="HH64" s="162"/>
      <c r="HK64" s="66"/>
    </row>
    <row r="65" spans="2:219">
      <c r="B65" s="160"/>
      <c r="I65" s="161"/>
      <c r="J65" s="161"/>
      <c r="L65" s="162"/>
      <c r="M65" s="160"/>
      <c r="R65" s="66"/>
      <c r="S65" s="162"/>
      <c r="Y65" s="66"/>
      <c r="Z65" s="162"/>
      <c r="AA65" s="160"/>
      <c r="AJ65" s="66"/>
      <c r="AK65" s="162"/>
      <c r="AL65" s="160"/>
      <c r="AS65" s="66"/>
      <c r="AT65" s="162"/>
      <c r="AU65" s="160"/>
      <c r="AZ65" s="66"/>
      <c r="BA65" s="162"/>
      <c r="BB65" s="160"/>
      <c r="BK65" s="66"/>
      <c r="BL65" s="162"/>
      <c r="BM65" s="160"/>
      <c r="BS65" s="66"/>
      <c r="BT65" s="162"/>
      <c r="BU65" s="160"/>
      <c r="CA65" s="162"/>
      <c r="CB65" s="160"/>
      <c r="CH65" s="66"/>
      <c r="CI65" s="162"/>
      <c r="CJ65" s="155"/>
      <c r="CK65" s="155"/>
      <c r="CL65" s="155"/>
      <c r="CO65" s="66"/>
      <c r="CP65" s="162"/>
      <c r="CQ65" s="160"/>
      <c r="DT65" s="66"/>
      <c r="DU65" s="162"/>
      <c r="DV65" s="160"/>
      <c r="EE65" s="66"/>
      <c r="EF65" s="162"/>
      <c r="EG65" s="160"/>
      <c r="ER65" s="66"/>
      <c r="ES65" s="162"/>
      <c r="ET65" s="160"/>
      <c r="FR65" s="66"/>
      <c r="FS65" s="162"/>
      <c r="FT65" s="160"/>
      <c r="GR65" s="66"/>
      <c r="GS65" s="162"/>
      <c r="GT65" s="160"/>
      <c r="HG65" s="66"/>
      <c r="HH65" s="162"/>
      <c r="HK65" s="66"/>
    </row>
    <row r="66" spans="2:219">
      <c r="B66" s="160"/>
      <c r="I66" s="161"/>
      <c r="J66" s="161"/>
      <c r="L66" s="162"/>
      <c r="M66" s="160"/>
      <c r="R66" s="66"/>
      <c r="S66" s="162"/>
      <c r="Y66" s="66"/>
      <c r="Z66" s="162"/>
      <c r="AA66" s="160"/>
      <c r="AJ66" s="66"/>
      <c r="AK66" s="162"/>
      <c r="AL66" s="160"/>
      <c r="AS66" s="66"/>
      <c r="AT66" s="162"/>
      <c r="AU66" s="160"/>
      <c r="AZ66" s="66"/>
      <c r="BA66" s="162"/>
      <c r="BB66" s="160"/>
      <c r="BK66" s="66"/>
      <c r="BL66" s="162"/>
      <c r="BM66" s="160"/>
      <c r="BS66" s="66"/>
      <c r="BT66" s="162"/>
      <c r="BU66" s="160"/>
      <c r="CA66" s="162"/>
      <c r="CB66" s="160"/>
      <c r="CH66" s="66"/>
      <c r="CI66" s="162"/>
      <c r="CJ66" s="155"/>
      <c r="CK66" s="155"/>
      <c r="CL66" s="155"/>
      <c r="CO66" s="66"/>
      <c r="CP66" s="162"/>
      <c r="CQ66" s="160"/>
      <c r="DT66" s="66"/>
      <c r="DU66" s="162"/>
      <c r="DV66" s="160"/>
      <c r="EE66" s="66"/>
      <c r="EF66" s="162"/>
      <c r="EG66" s="160"/>
      <c r="ER66" s="66"/>
      <c r="ES66" s="162"/>
      <c r="ET66" s="160"/>
      <c r="FR66" s="66"/>
      <c r="FS66" s="162"/>
      <c r="FT66" s="160"/>
      <c r="GR66" s="66"/>
      <c r="GS66" s="162"/>
      <c r="GT66" s="160"/>
      <c r="HG66" s="66"/>
      <c r="HH66" s="162"/>
      <c r="HK66" s="66"/>
    </row>
    <row r="67" spans="2:219">
      <c r="B67" s="160"/>
      <c r="I67" s="161"/>
      <c r="J67" s="161"/>
      <c r="L67" s="162"/>
      <c r="M67" s="160"/>
      <c r="R67" s="66"/>
      <c r="S67" s="162"/>
      <c r="Y67" s="66"/>
      <c r="Z67" s="162"/>
      <c r="AA67" s="160"/>
      <c r="AJ67" s="66"/>
      <c r="AK67" s="162"/>
      <c r="AL67" s="160"/>
      <c r="AS67" s="66"/>
      <c r="AT67" s="162"/>
      <c r="AU67" s="160"/>
      <c r="AZ67" s="66"/>
      <c r="BA67" s="162"/>
      <c r="BB67" s="160"/>
      <c r="BK67" s="66"/>
      <c r="BL67" s="162"/>
      <c r="BM67" s="160"/>
      <c r="BS67" s="66"/>
      <c r="BT67" s="162"/>
      <c r="BU67" s="160"/>
      <c r="CA67" s="162"/>
      <c r="CB67" s="160"/>
      <c r="CH67" s="66"/>
      <c r="CI67" s="162"/>
      <c r="CJ67" s="155"/>
      <c r="CK67" s="155"/>
      <c r="CL67" s="155"/>
      <c r="CO67" s="66"/>
      <c r="CP67" s="162"/>
      <c r="CQ67" s="160"/>
      <c r="DT67" s="66"/>
      <c r="DU67" s="162"/>
      <c r="DV67" s="160"/>
      <c r="EE67" s="66"/>
      <c r="EF67" s="162"/>
      <c r="EG67" s="160"/>
      <c r="ER67" s="66"/>
      <c r="ES67" s="162"/>
      <c r="ET67" s="160"/>
      <c r="FR67" s="66"/>
      <c r="FS67" s="162"/>
      <c r="FT67" s="160"/>
      <c r="GR67" s="66"/>
      <c r="GS67" s="162"/>
      <c r="GT67" s="160"/>
      <c r="HG67" s="66"/>
      <c r="HH67" s="162"/>
      <c r="HK67" s="66"/>
    </row>
    <row r="68" spans="2:219">
      <c r="B68" s="160"/>
      <c r="I68" s="161"/>
      <c r="J68" s="161"/>
      <c r="L68" s="162"/>
      <c r="M68" s="160"/>
      <c r="R68" s="66"/>
      <c r="S68" s="162"/>
      <c r="Y68" s="66"/>
      <c r="Z68" s="162"/>
      <c r="AA68" s="160"/>
      <c r="AJ68" s="66"/>
      <c r="AK68" s="162"/>
      <c r="AL68" s="160"/>
      <c r="AS68" s="66"/>
      <c r="AT68" s="162"/>
      <c r="AU68" s="160"/>
      <c r="AZ68" s="66"/>
      <c r="BA68" s="162"/>
      <c r="BB68" s="160"/>
      <c r="BK68" s="66"/>
      <c r="BL68" s="162"/>
      <c r="BM68" s="160"/>
      <c r="BS68" s="66"/>
      <c r="BT68" s="162"/>
      <c r="BU68" s="160"/>
      <c r="CA68" s="162"/>
      <c r="CB68" s="160"/>
      <c r="CH68" s="66"/>
      <c r="CI68" s="162"/>
      <c r="CJ68" s="155"/>
      <c r="CK68" s="155"/>
      <c r="CL68" s="155"/>
      <c r="CO68" s="66"/>
      <c r="CP68" s="162"/>
      <c r="CQ68" s="160"/>
      <c r="DT68" s="66"/>
      <c r="DU68" s="162"/>
      <c r="DV68" s="160"/>
      <c r="EE68" s="66"/>
      <c r="EF68" s="162"/>
      <c r="EG68" s="160"/>
      <c r="ER68" s="66"/>
      <c r="ES68" s="162"/>
      <c r="ET68" s="160"/>
      <c r="FR68" s="66"/>
      <c r="FS68" s="162"/>
      <c r="FT68" s="160"/>
      <c r="GR68" s="66"/>
      <c r="GS68" s="162"/>
      <c r="GT68" s="160"/>
      <c r="HG68" s="66"/>
      <c r="HH68" s="162"/>
      <c r="HK68" s="66"/>
    </row>
    <row r="69" spans="2:219">
      <c r="B69" s="160"/>
      <c r="I69" s="161"/>
      <c r="J69" s="161"/>
      <c r="L69" s="162"/>
      <c r="M69" s="160"/>
      <c r="R69" s="66"/>
      <c r="S69" s="162"/>
      <c r="Y69" s="66"/>
      <c r="Z69" s="162"/>
      <c r="AA69" s="160"/>
      <c r="AJ69" s="66"/>
      <c r="AK69" s="162"/>
      <c r="AL69" s="160"/>
      <c r="AS69" s="66"/>
      <c r="AT69" s="162"/>
      <c r="AU69" s="160"/>
      <c r="AZ69" s="66"/>
      <c r="BA69" s="162"/>
      <c r="BB69" s="160"/>
      <c r="BK69" s="66"/>
      <c r="BL69" s="162"/>
      <c r="BM69" s="160"/>
      <c r="BS69" s="66"/>
      <c r="BT69" s="162"/>
      <c r="BU69" s="160"/>
      <c r="CA69" s="162"/>
      <c r="CB69" s="160"/>
      <c r="CH69" s="66"/>
      <c r="CI69" s="162"/>
      <c r="CJ69" s="155"/>
      <c r="CK69" s="155"/>
      <c r="CL69" s="155"/>
      <c r="CO69" s="66"/>
      <c r="CP69" s="162"/>
      <c r="CQ69" s="160"/>
      <c r="DT69" s="66"/>
      <c r="DU69" s="162"/>
      <c r="DV69" s="160"/>
      <c r="EE69" s="66"/>
      <c r="EF69" s="162"/>
      <c r="EG69" s="160"/>
      <c r="ER69" s="66"/>
      <c r="ES69" s="162"/>
      <c r="ET69" s="160"/>
      <c r="FR69" s="66"/>
      <c r="FS69" s="162"/>
      <c r="FT69" s="160"/>
      <c r="GR69" s="66"/>
      <c r="GS69" s="162"/>
      <c r="GT69" s="160"/>
      <c r="HG69" s="66"/>
      <c r="HH69" s="162"/>
      <c r="HK69" s="66"/>
    </row>
    <row r="70" spans="2:219">
      <c r="B70" s="160"/>
      <c r="I70" s="161"/>
      <c r="J70" s="161"/>
      <c r="L70" s="162"/>
      <c r="M70" s="160"/>
      <c r="R70" s="66"/>
      <c r="S70" s="162"/>
      <c r="Y70" s="66"/>
      <c r="Z70" s="162"/>
      <c r="AA70" s="160"/>
      <c r="AJ70" s="66"/>
      <c r="AK70" s="162"/>
      <c r="AL70" s="160"/>
      <c r="AS70" s="66"/>
      <c r="AT70" s="162"/>
      <c r="AU70" s="160"/>
      <c r="AZ70" s="66"/>
      <c r="BA70" s="162"/>
      <c r="BB70" s="160"/>
      <c r="BK70" s="66"/>
      <c r="BL70" s="162"/>
      <c r="BM70" s="160"/>
      <c r="BS70" s="66"/>
      <c r="BT70" s="162"/>
      <c r="BU70" s="160"/>
      <c r="CA70" s="162"/>
      <c r="CB70" s="160"/>
      <c r="CH70" s="66"/>
      <c r="CI70" s="162"/>
      <c r="CJ70" s="155"/>
      <c r="CK70" s="155"/>
      <c r="CL70" s="155"/>
      <c r="CO70" s="66"/>
      <c r="CP70" s="162"/>
      <c r="CQ70" s="160"/>
      <c r="DT70" s="66"/>
      <c r="DU70" s="162"/>
      <c r="DV70" s="160"/>
      <c r="EE70" s="66"/>
      <c r="EF70" s="162"/>
      <c r="EG70" s="160"/>
      <c r="ER70" s="66"/>
      <c r="ES70" s="162"/>
      <c r="ET70" s="160"/>
      <c r="FR70" s="66"/>
      <c r="FS70" s="162"/>
      <c r="FT70" s="160"/>
      <c r="GR70" s="66"/>
      <c r="GS70" s="162"/>
      <c r="GT70" s="160"/>
      <c r="HG70" s="66"/>
      <c r="HH70" s="162"/>
      <c r="HK70" s="66"/>
    </row>
    <row r="71" spans="2:219">
      <c r="B71" s="160"/>
      <c r="I71" s="161"/>
      <c r="J71" s="161"/>
      <c r="L71" s="162"/>
      <c r="M71" s="160"/>
      <c r="R71" s="66"/>
      <c r="S71" s="162"/>
      <c r="Y71" s="66"/>
      <c r="Z71" s="162"/>
      <c r="AA71" s="160"/>
      <c r="AJ71" s="66"/>
      <c r="AK71" s="162"/>
      <c r="AL71" s="160"/>
      <c r="AS71" s="66"/>
      <c r="AT71" s="162"/>
      <c r="AU71" s="160"/>
      <c r="AZ71" s="66"/>
      <c r="BA71" s="162"/>
      <c r="BB71" s="160"/>
      <c r="BK71" s="66"/>
      <c r="BL71" s="162"/>
      <c r="BM71" s="160"/>
      <c r="BS71" s="66"/>
      <c r="BT71" s="162"/>
      <c r="BU71" s="160"/>
      <c r="CA71" s="162"/>
      <c r="CB71" s="160"/>
      <c r="CH71" s="66"/>
      <c r="CI71" s="162"/>
      <c r="CJ71" s="155"/>
      <c r="CK71" s="155"/>
      <c r="CL71" s="155"/>
      <c r="CO71" s="66"/>
      <c r="CP71" s="162"/>
      <c r="CQ71" s="160"/>
      <c r="DT71" s="66"/>
      <c r="DU71" s="162"/>
      <c r="DV71" s="160"/>
      <c r="EE71" s="66"/>
      <c r="EF71" s="162"/>
      <c r="EG71" s="160"/>
      <c r="ER71" s="66"/>
      <c r="ES71" s="162"/>
      <c r="ET71" s="160"/>
      <c r="FR71" s="66"/>
      <c r="FS71" s="162"/>
      <c r="FT71" s="160"/>
      <c r="GR71" s="66"/>
      <c r="GS71" s="162"/>
      <c r="GT71" s="160"/>
      <c r="HG71" s="66"/>
      <c r="HH71" s="162"/>
      <c r="HK71" s="66"/>
    </row>
    <row r="72" spans="2:219">
      <c r="B72" s="160"/>
      <c r="I72" s="161"/>
      <c r="J72" s="161"/>
      <c r="L72" s="162"/>
      <c r="M72" s="160"/>
      <c r="R72" s="66"/>
      <c r="S72" s="162"/>
      <c r="Y72" s="66"/>
      <c r="Z72" s="162"/>
      <c r="AA72" s="160"/>
      <c r="AJ72" s="66"/>
      <c r="AK72" s="162"/>
      <c r="AL72" s="160"/>
      <c r="AS72" s="66"/>
      <c r="AT72" s="162"/>
      <c r="AU72" s="160"/>
      <c r="AZ72" s="66"/>
      <c r="BA72" s="162"/>
      <c r="BB72" s="160"/>
      <c r="BK72" s="66"/>
      <c r="BL72" s="162"/>
      <c r="BM72" s="160"/>
      <c r="BS72" s="66"/>
      <c r="BT72" s="162"/>
      <c r="BU72" s="160"/>
      <c r="CA72" s="162"/>
      <c r="CB72" s="160"/>
      <c r="CH72" s="66"/>
      <c r="CI72" s="162"/>
      <c r="CJ72" s="155"/>
      <c r="CK72" s="155"/>
      <c r="CL72" s="155"/>
      <c r="CO72" s="66"/>
      <c r="CP72" s="162"/>
      <c r="CQ72" s="160"/>
      <c r="DT72" s="66"/>
      <c r="DU72" s="162"/>
      <c r="DV72" s="160"/>
      <c r="EE72" s="66"/>
      <c r="EF72" s="162"/>
      <c r="EG72" s="160"/>
      <c r="ER72" s="66"/>
      <c r="ES72" s="162"/>
      <c r="ET72" s="160"/>
      <c r="FR72" s="66"/>
      <c r="FS72" s="162"/>
      <c r="FT72" s="160"/>
      <c r="GR72" s="66"/>
      <c r="GS72" s="162"/>
      <c r="GT72" s="160"/>
      <c r="HG72" s="66"/>
      <c r="HH72" s="162"/>
      <c r="HK72" s="66"/>
    </row>
    <row r="73" spans="2:219">
      <c r="B73" s="160"/>
      <c r="I73" s="161"/>
      <c r="J73" s="161"/>
      <c r="L73" s="162"/>
      <c r="M73" s="160"/>
      <c r="R73" s="66"/>
      <c r="S73" s="162"/>
      <c r="Y73" s="66"/>
      <c r="Z73" s="162"/>
      <c r="AA73" s="160"/>
      <c r="AJ73" s="66"/>
      <c r="AK73" s="162"/>
      <c r="AL73" s="160"/>
      <c r="AS73" s="66"/>
      <c r="AT73" s="162"/>
      <c r="AU73" s="160"/>
      <c r="AZ73" s="66"/>
      <c r="BA73" s="162"/>
      <c r="BB73" s="160"/>
      <c r="BK73" s="66"/>
      <c r="BL73" s="162"/>
      <c r="BM73" s="160"/>
      <c r="BS73" s="66"/>
      <c r="BT73" s="162"/>
      <c r="BU73" s="160"/>
      <c r="CA73" s="162"/>
      <c r="CB73" s="160"/>
      <c r="CH73" s="66"/>
      <c r="CI73" s="162"/>
      <c r="CJ73" s="155"/>
      <c r="CK73" s="155"/>
      <c r="CL73" s="155"/>
      <c r="CO73" s="66"/>
      <c r="CP73" s="162"/>
      <c r="CQ73" s="160"/>
      <c r="DT73" s="66"/>
      <c r="DU73" s="162"/>
      <c r="DV73" s="160"/>
      <c r="EE73" s="66"/>
      <c r="EF73" s="162"/>
      <c r="EG73" s="160"/>
      <c r="ER73" s="66"/>
      <c r="ES73" s="162"/>
      <c r="ET73" s="160"/>
      <c r="FR73" s="66"/>
      <c r="FS73" s="162"/>
      <c r="FT73" s="160"/>
      <c r="GR73" s="66"/>
      <c r="GS73" s="162"/>
      <c r="GT73" s="160"/>
      <c r="HG73" s="66"/>
      <c r="HH73" s="162"/>
      <c r="HK73" s="66"/>
    </row>
    <row r="74" spans="2:219">
      <c r="B74" s="160"/>
      <c r="I74" s="161"/>
      <c r="J74" s="161"/>
      <c r="L74" s="162"/>
      <c r="M74" s="160"/>
      <c r="R74" s="66"/>
      <c r="S74" s="162"/>
      <c r="Y74" s="66"/>
      <c r="Z74" s="162"/>
      <c r="AA74" s="160"/>
      <c r="AJ74" s="66"/>
      <c r="AK74" s="162"/>
      <c r="AL74" s="160"/>
      <c r="AS74" s="66"/>
      <c r="AT74" s="162"/>
      <c r="AU74" s="160"/>
      <c r="AZ74" s="66"/>
      <c r="BA74" s="162"/>
      <c r="BB74" s="160"/>
      <c r="BK74" s="66"/>
      <c r="BL74" s="162"/>
      <c r="BM74" s="160"/>
      <c r="BS74" s="66"/>
      <c r="BT74" s="162"/>
      <c r="BU74" s="160"/>
      <c r="CA74" s="162"/>
      <c r="CB74" s="160"/>
      <c r="CH74" s="66"/>
      <c r="CI74" s="162"/>
      <c r="CJ74" s="155"/>
      <c r="CK74" s="155"/>
      <c r="CL74" s="155"/>
      <c r="CO74" s="66"/>
      <c r="CP74" s="162"/>
      <c r="CQ74" s="160"/>
      <c r="DT74" s="66"/>
      <c r="DU74" s="162"/>
      <c r="DV74" s="160"/>
      <c r="EE74" s="66"/>
      <c r="EF74" s="162"/>
      <c r="EG74" s="160"/>
      <c r="ER74" s="66"/>
      <c r="ES74" s="162"/>
      <c r="ET74" s="160"/>
      <c r="FR74" s="66"/>
      <c r="FS74" s="162"/>
      <c r="FT74" s="160"/>
      <c r="GR74" s="66"/>
      <c r="GS74" s="162"/>
      <c r="GT74" s="160"/>
      <c r="HG74" s="66"/>
      <c r="HH74" s="162"/>
      <c r="HK74" s="66"/>
    </row>
    <row r="75" spans="2:219">
      <c r="B75" s="160"/>
      <c r="I75" s="161"/>
      <c r="J75" s="161"/>
      <c r="L75" s="162"/>
      <c r="M75" s="160"/>
      <c r="R75" s="66"/>
      <c r="S75" s="162"/>
      <c r="Y75" s="66"/>
      <c r="Z75" s="162"/>
      <c r="AA75" s="160"/>
      <c r="AJ75" s="66"/>
      <c r="AK75" s="162"/>
      <c r="AL75" s="160"/>
      <c r="AS75" s="66"/>
      <c r="AT75" s="162"/>
      <c r="AU75" s="160"/>
      <c r="AZ75" s="66"/>
      <c r="BA75" s="162"/>
      <c r="BB75" s="160"/>
      <c r="BK75" s="66"/>
      <c r="BL75" s="162"/>
      <c r="BM75" s="160"/>
      <c r="BS75" s="66"/>
      <c r="BT75" s="162"/>
      <c r="BU75" s="160"/>
      <c r="CA75" s="162"/>
      <c r="CB75" s="160"/>
      <c r="CH75" s="66"/>
      <c r="CI75" s="162"/>
      <c r="CJ75" s="155"/>
      <c r="CK75" s="155"/>
      <c r="CL75" s="155"/>
      <c r="CO75" s="66"/>
      <c r="CP75" s="162"/>
      <c r="CQ75" s="160"/>
      <c r="DT75" s="66"/>
      <c r="DU75" s="162"/>
      <c r="DV75" s="160"/>
      <c r="EE75" s="66"/>
      <c r="EF75" s="162"/>
      <c r="EG75" s="160"/>
      <c r="ER75" s="66"/>
      <c r="ES75" s="162"/>
      <c r="ET75" s="160"/>
      <c r="FR75" s="66"/>
      <c r="FS75" s="162"/>
      <c r="FT75" s="160"/>
      <c r="GR75" s="66"/>
      <c r="GS75" s="162"/>
      <c r="GT75" s="160"/>
      <c r="HG75" s="66"/>
      <c r="HH75" s="162"/>
      <c r="HK75" s="66"/>
    </row>
    <row r="76" spans="2:219">
      <c r="B76" s="160"/>
      <c r="I76" s="161"/>
      <c r="J76" s="161"/>
      <c r="L76" s="162"/>
      <c r="M76" s="160"/>
      <c r="R76" s="66"/>
      <c r="S76" s="162"/>
      <c r="Y76" s="66"/>
      <c r="Z76" s="162"/>
      <c r="AA76" s="160"/>
      <c r="AJ76" s="66"/>
      <c r="AK76" s="162"/>
      <c r="AL76" s="160"/>
      <c r="AS76" s="66"/>
      <c r="AT76" s="162"/>
      <c r="AU76" s="160"/>
      <c r="AZ76" s="66"/>
      <c r="BA76" s="162"/>
      <c r="BB76" s="160"/>
      <c r="BK76" s="66"/>
      <c r="BL76" s="162"/>
      <c r="BM76" s="160"/>
      <c r="BS76" s="66"/>
      <c r="BT76" s="162"/>
      <c r="BU76" s="160"/>
      <c r="CA76" s="162"/>
      <c r="CB76" s="160"/>
      <c r="CH76" s="66"/>
      <c r="CI76" s="162"/>
      <c r="CJ76" s="155"/>
      <c r="CK76" s="155"/>
      <c r="CL76" s="155"/>
      <c r="CO76" s="66"/>
      <c r="CP76" s="162"/>
      <c r="CQ76" s="160"/>
      <c r="DT76" s="66"/>
      <c r="DU76" s="162"/>
      <c r="DV76" s="160"/>
      <c r="EE76" s="66"/>
      <c r="EF76" s="162"/>
      <c r="EG76" s="160"/>
      <c r="ER76" s="66"/>
      <c r="ES76" s="162"/>
      <c r="ET76" s="160"/>
      <c r="FR76" s="66"/>
      <c r="FS76" s="162"/>
      <c r="FT76" s="160"/>
      <c r="GR76" s="66"/>
      <c r="GS76" s="162"/>
      <c r="GT76" s="160"/>
      <c r="HG76" s="66"/>
      <c r="HH76" s="162"/>
      <c r="HK76" s="66"/>
    </row>
    <row r="77" spans="2:219">
      <c r="B77" s="160"/>
      <c r="I77" s="161"/>
      <c r="J77" s="161"/>
      <c r="L77" s="162"/>
      <c r="M77" s="160"/>
      <c r="R77" s="66"/>
      <c r="S77" s="162"/>
      <c r="Y77" s="66"/>
      <c r="Z77" s="162"/>
      <c r="AA77" s="160"/>
      <c r="AJ77" s="66"/>
      <c r="AK77" s="162"/>
      <c r="AL77" s="160"/>
      <c r="AS77" s="66"/>
      <c r="AT77" s="162"/>
      <c r="AU77" s="160"/>
      <c r="AZ77" s="66"/>
      <c r="BA77" s="162"/>
      <c r="BB77" s="160"/>
      <c r="BK77" s="66"/>
      <c r="BL77" s="162"/>
      <c r="BM77" s="160"/>
      <c r="BS77" s="66"/>
      <c r="BT77" s="162"/>
      <c r="BU77" s="160"/>
      <c r="CA77" s="162"/>
      <c r="CB77" s="160"/>
      <c r="CH77" s="66"/>
      <c r="CI77" s="162"/>
      <c r="CJ77" s="155"/>
      <c r="CK77" s="155"/>
      <c r="CL77" s="155"/>
      <c r="CO77" s="66"/>
      <c r="CP77" s="162"/>
      <c r="CQ77" s="160"/>
      <c r="DT77" s="66"/>
      <c r="DU77" s="162"/>
      <c r="DV77" s="160"/>
      <c r="EE77" s="66"/>
      <c r="EF77" s="162"/>
      <c r="EG77" s="160"/>
      <c r="ER77" s="66"/>
      <c r="ES77" s="162"/>
      <c r="ET77" s="160"/>
      <c r="FR77" s="66"/>
      <c r="FS77" s="162"/>
      <c r="FT77" s="160"/>
      <c r="GR77" s="66"/>
      <c r="GS77" s="162"/>
      <c r="GT77" s="160"/>
      <c r="HG77" s="66"/>
      <c r="HH77" s="162"/>
      <c r="HK77" s="66"/>
    </row>
    <row r="78" spans="2:219">
      <c r="B78" s="160"/>
      <c r="I78" s="161"/>
      <c r="J78" s="161"/>
      <c r="L78" s="162"/>
      <c r="M78" s="160"/>
      <c r="R78" s="66"/>
      <c r="S78" s="162"/>
      <c r="Y78" s="66"/>
      <c r="Z78" s="162"/>
      <c r="AA78" s="160"/>
      <c r="AJ78" s="66"/>
      <c r="AK78" s="162"/>
      <c r="AL78" s="160"/>
      <c r="AS78" s="66"/>
      <c r="AT78" s="162"/>
      <c r="AU78" s="160"/>
      <c r="AZ78" s="66"/>
      <c r="BA78" s="162"/>
      <c r="BB78" s="160"/>
      <c r="BK78" s="66"/>
      <c r="BL78" s="162"/>
      <c r="BM78" s="160"/>
      <c r="BS78" s="66"/>
      <c r="BT78" s="162"/>
      <c r="BU78" s="160"/>
      <c r="CA78" s="162"/>
      <c r="CB78" s="160"/>
      <c r="CH78" s="66"/>
      <c r="CI78" s="162"/>
      <c r="CJ78" s="155"/>
      <c r="CK78" s="155"/>
      <c r="CL78" s="155"/>
      <c r="CO78" s="66"/>
      <c r="CP78" s="162"/>
      <c r="CQ78" s="160"/>
      <c r="DT78" s="66"/>
      <c r="DU78" s="162"/>
      <c r="DV78" s="160"/>
      <c r="EE78" s="66"/>
      <c r="EF78" s="162"/>
      <c r="EG78" s="160"/>
      <c r="ER78" s="66"/>
      <c r="ES78" s="162"/>
      <c r="ET78" s="160"/>
      <c r="FR78" s="66"/>
      <c r="FS78" s="162"/>
      <c r="FT78" s="160"/>
      <c r="GR78" s="66"/>
      <c r="GS78" s="162"/>
      <c r="GT78" s="160"/>
      <c r="HG78" s="66"/>
      <c r="HH78" s="162"/>
      <c r="HK78" s="66"/>
    </row>
    <row r="79" spans="2:219">
      <c r="B79" s="160"/>
      <c r="I79" s="161"/>
      <c r="J79" s="161"/>
      <c r="L79" s="162"/>
      <c r="M79" s="160"/>
      <c r="R79" s="66"/>
      <c r="S79" s="162"/>
      <c r="Y79" s="66"/>
      <c r="Z79" s="162"/>
      <c r="AA79" s="160"/>
      <c r="AJ79" s="66"/>
      <c r="AK79" s="162"/>
      <c r="AL79" s="160"/>
      <c r="AS79" s="66"/>
      <c r="AT79" s="162"/>
      <c r="AU79" s="160"/>
      <c r="AZ79" s="66"/>
      <c r="BA79" s="162"/>
      <c r="BB79" s="160"/>
      <c r="BK79" s="66"/>
      <c r="BL79" s="162"/>
      <c r="BM79" s="160"/>
      <c r="BS79" s="66"/>
      <c r="BT79" s="162"/>
      <c r="BU79" s="160"/>
      <c r="CA79" s="162"/>
      <c r="CB79" s="160"/>
      <c r="CH79" s="66"/>
      <c r="CI79" s="162"/>
      <c r="CJ79" s="155"/>
      <c r="CK79" s="155"/>
      <c r="CL79" s="155"/>
      <c r="CO79" s="66"/>
      <c r="CP79" s="162"/>
      <c r="CQ79" s="160"/>
      <c r="DT79" s="66"/>
      <c r="DU79" s="162"/>
      <c r="DV79" s="160"/>
      <c r="EE79" s="66"/>
      <c r="EF79" s="162"/>
      <c r="EG79" s="160"/>
      <c r="ER79" s="66"/>
      <c r="ES79" s="162"/>
      <c r="ET79" s="160"/>
      <c r="FR79" s="66"/>
      <c r="FS79" s="162"/>
      <c r="FT79" s="160"/>
      <c r="GR79" s="66"/>
      <c r="GS79" s="162"/>
      <c r="GT79" s="160"/>
      <c r="HG79" s="66"/>
      <c r="HH79" s="162"/>
      <c r="HK79" s="66"/>
    </row>
    <row r="80" spans="2:219">
      <c r="B80" s="160"/>
      <c r="I80" s="161"/>
      <c r="J80" s="161"/>
      <c r="L80" s="162"/>
      <c r="M80" s="160"/>
      <c r="R80" s="66"/>
      <c r="S80" s="162"/>
      <c r="Y80" s="66"/>
      <c r="Z80" s="162"/>
      <c r="AA80" s="160"/>
      <c r="AJ80" s="66"/>
      <c r="AK80" s="162"/>
      <c r="AL80" s="160"/>
      <c r="AS80" s="66"/>
      <c r="AT80" s="162"/>
      <c r="AU80" s="160"/>
      <c r="AZ80" s="66"/>
      <c r="BA80" s="162"/>
      <c r="BB80" s="160"/>
      <c r="BK80" s="66"/>
      <c r="BL80" s="162"/>
      <c r="BM80" s="160"/>
      <c r="BS80" s="66"/>
      <c r="BT80" s="162"/>
      <c r="BU80" s="160"/>
      <c r="CA80" s="162"/>
      <c r="CB80" s="160"/>
      <c r="CH80" s="66"/>
      <c r="CI80" s="162"/>
      <c r="CJ80" s="155"/>
      <c r="CK80" s="155"/>
      <c r="CL80" s="155"/>
      <c r="CO80" s="66"/>
      <c r="CP80" s="162"/>
      <c r="CQ80" s="160"/>
      <c r="DT80" s="66"/>
      <c r="DU80" s="162"/>
      <c r="DV80" s="160"/>
      <c r="EE80" s="66"/>
      <c r="EF80" s="162"/>
      <c r="EG80" s="160"/>
      <c r="ER80" s="66"/>
      <c r="ES80" s="162"/>
      <c r="ET80" s="160"/>
      <c r="FR80" s="66"/>
      <c r="FS80" s="162"/>
      <c r="FT80" s="160"/>
      <c r="GR80" s="66"/>
      <c r="GS80" s="162"/>
      <c r="GT80" s="160"/>
      <c r="HG80" s="66"/>
      <c r="HH80" s="162"/>
      <c r="HK80" s="66"/>
    </row>
    <row r="81" spans="2:219">
      <c r="B81" s="160"/>
      <c r="I81" s="161"/>
      <c r="J81" s="161"/>
      <c r="L81" s="162"/>
      <c r="M81" s="160"/>
      <c r="R81" s="66"/>
      <c r="S81" s="162"/>
      <c r="Y81" s="66"/>
      <c r="Z81" s="162"/>
      <c r="AA81" s="160"/>
      <c r="AJ81" s="66"/>
      <c r="AK81" s="162"/>
      <c r="AL81" s="160"/>
      <c r="AS81" s="66"/>
      <c r="AT81" s="162"/>
      <c r="AU81" s="160"/>
      <c r="AZ81" s="66"/>
      <c r="BA81" s="162"/>
      <c r="BB81" s="160"/>
      <c r="BK81" s="66"/>
      <c r="BL81" s="162"/>
      <c r="BM81" s="160"/>
      <c r="BS81" s="66"/>
      <c r="BT81" s="162"/>
      <c r="BU81" s="160"/>
      <c r="CA81" s="162"/>
      <c r="CB81" s="160"/>
      <c r="CH81" s="66"/>
      <c r="CI81" s="162"/>
      <c r="CJ81" s="155"/>
      <c r="CK81" s="155"/>
      <c r="CL81" s="155"/>
      <c r="CO81" s="66"/>
      <c r="CP81" s="162"/>
      <c r="CQ81" s="160"/>
      <c r="DT81" s="66"/>
      <c r="DU81" s="162"/>
      <c r="DV81" s="160"/>
      <c r="EE81" s="66"/>
      <c r="EF81" s="162"/>
      <c r="EG81" s="160"/>
      <c r="ER81" s="66"/>
      <c r="ES81" s="162"/>
      <c r="ET81" s="160"/>
      <c r="FR81" s="66"/>
      <c r="FS81" s="162"/>
      <c r="FT81" s="160"/>
      <c r="GR81" s="66"/>
      <c r="GS81" s="162"/>
      <c r="GT81" s="160"/>
      <c r="HG81" s="66"/>
      <c r="HH81" s="162"/>
      <c r="HK81" s="66"/>
    </row>
    <row r="82" spans="2:219">
      <c r="B82" s="160"/>
      <c r="I82" s="161"/>
      <c r="J82" s="161"/>
      <c r="L82" s="162"/>
      <c r="M82" s="160"/>
      <c r="R82" s="66"/>
      <c r="S82" s="162"/>
      <c r="Y82" s="66"/>
      <c r="Z82" s="162"/>
      <c r="AA82" s="160"/>
      <c r="AJ82" s="66"/>
      <c r="AK82" s="162"/>
      <c r="AL82" s="160"/>
      <c r="AS82" s="66"/>
      <c r="AT82" s="162"/>
      <c r="AU82" s="160"/>
      <c r="AZ82" s="66"/>
      <c r="BA82" s="162"/>
      <c r="BB82" s="160"/>
      <c r="BK82" s="66"/>
      <c r="BL82" s="162"/>
      <c r="BM82" s="160"/>
      <c r="BS82" s="66"/>
      <c r="BT82" s="162"/>
      <c r="BU82" s="160"/>
      <c r="CA82" s="162"/>
      <c r="CB82" s="160"/>
      <c r="CH82" s="66"/>
      <c r="CI82" s="162"/>
      <c r="CJ82" s="155"/>
      <c r="CK82" s="155"/>
      <c r="CL82" s="155"/>
      <c r="CO82" s="66"/>
      <c r="CP82" s="162"/>
      <c r="CQ82" s="160"/>
      <c r="DT82" s="66"/>
      <c r="DU82" s="162"/>
      <c r="DV82" s="160"/>
      <c r="EE82" s="66"/>
      <c r="EF82" s="162"/>
      <c r="EG82" s="160"/>
      <c r="ER82" s="66"/>
      <c r="ES82" s="162"/>
      <c r="ET82" s="160"/>
      <c r="FR82" s="66"/>
      <c r="FS82" s="162"/>
      <c r="FT82" s="160"/>
      <c r="GR82" s="66"/>
      <c r="GS82" s="162"/>
      <c r="GT82" s="160"/>
      <c r="HG82" s="66"/>
      <c r="HH82" s="162"/>
      <c r="HK82" s="66"/>
    </row>
    <row r="83" spans="2:219">
      <c r="B83" s="160"/>
      <c r="I83" s="161"/>
      <c r="J83" s="161"/>
      <c r="L83" s="162"/>
      <c r="M83" s="160"/>
      <c r="R83" s="66"/>
      <c r="S83" s="162"/>
      <c r="Y83" s="66"/>
      <c r="Z83" s="162"/>
      <c r="AA83" s="160"/>
      <c r="AJ83" s="66"/>
      <c r="AK83" s="162"/>
      <c r="AL83" s="160"/>
      <c r="AS83" s="66"/>
      <c r="AT83" s="162"/>
      <c r="AU83" s="160"/>
      <c r="AZ83" s="66"/>
      <c r="BA83" s="162"/>
      <c r="BB83" s="160"/>
      <c r="BK83" s="66"/>
      <c r="BL83" s="162"/>
      <c r="BM83" s="160"/>
      <c r="BS83" s="66"/>
      <c r="BT83" s="162"/>
      <c r="BU83" s="160"/>
      <c r="CA83" s="162"/>
      <c r="CB83" s="160"/>
      <c r="CH83" s="66"/>
      <c r="CI83" s="162"/>
      <c r="CJ83" s="155"/>
      <c r="CK83" s="155"/>
      <c r="CL83" s="155"/>
      <c r="CO83" s="66"/>
      <c r="CP83" s="162"/>
      <c r="CQ83" s="160"/>
      <c r="DT83" s="66"/>
      <c r="DU83" s="162"/>
      <c r="DV83" s="160"/>
      <c r="EE83" s="66"/>
      <c r="EF83" s="162"/>
      <c r="EG83" s="160"/>
      <c r="ER83" s="66"/>
      <c r="ES83" s="162"/>
      <c r="ET83" s="160"/>
      <c r="FR83" s="66"/>
      <c r="FS83" s="162"/>
      <c r="FT83" s="160"/>
      <c r="GR83" s="66"/>
      <c r="GS83" s="162"/>
      <c r="GT83" s="160"/>
      <c r="HG83" s="66"/>
      <c r="HH83" s="162"/>
      <c r="HK83" s="66"/>
    </row>
    <row r="84" spans="2:219">
      <c r="B84" s="160"/>
      <c r="I84" s="161"/>
      <c r="J84" s="161"/>
      <c r="L84" s="162"/>
      <c r="M84" s="160"/>
      <c r="R84" s="66"/>
      <c r="S84" s="162"/>
      <c r="Y84" s="66"/>
      <c r="Z84" s="162"/>
      <c r="AA84" s="160"/>
      <c r="AJ84" s="66"/>
      <c r="AK84" s="162"/>
      <c r="AL84" s="160"/>
      <c r="AS84" s="66"/>
      <c r="AT84" s="162"/>
      <c r="AU84" s="160"/>
      <c r="AZ84" s="66"/>
      <c r="BA84" s="162"/>
      <c r="BB84" s="160"/>
      <c r="BK84" s="66"/>
      <c r="BL84" s="162"/>
      <c r="BM84" s="160"/>
      <c r="BS84" s="66"/>
      <c r="BT84" s="162"/>
      <c r="BU84" s="160"/>
      <c r="CA84" s="162"/>
      <c r="CB84" s="160"/>
      <c r="CH84" s="66"/>
      <c r="CI84" s="162"/>
      <c r="CJ84" s="155"/>
      <c r="CK84" s="155"/>
      <c r="CL84" s="155"/>
      <c r="CO84" s="66"/>
      <c r="CP84" s="162"/>
      <c r="CQ84" s="160"/>
      <c r="DT84" s="66"/>
      <c r="DU84" s="162"/>
      <c r="DV84" s="160"/>
      <c r="EE84" s="66"/>
      <c r="EF84" s="162"/>
      <c r="EG84" s="160"/>
      <c r="ER84" s="66"/>
      <c r="ES84" s="162"/>
      <c r="ET84" s="160"/>
      <c r="FR84" s="66"/>
      <c r="FS84" s="162"/>
      <c r="FT84" s="160"/>
      <c r="GR84" s="66"/>
      <c r="GS84" s="162"/>
      <c r="GT84" s="160"/>
      <c r="HG84" s="66"/>
      <c r="HH84" s="162"/>
      <c r="HK84" s="66"/>
    </row>
    <row r="85" spans="2:219">
      <c r="B85" s="160"/>
      <c r="I85" s="161"/>
      <c r="J85" s="161"/>
      <c r="L85" s="162"/>
      <c r="M85" s="160"/>
      <c r="R85" s="66"/>
      <c r="S85" s="162"/>
      <c r="Y85" s="66"/>
      <c r="Z85" s="162"/>
      <c r="AA85" s="160"/>
      <c r="AJ85" s="66"/>
      <c r="AK85" s="162"/>
      <c r="AL85" s="160"/>
      <c r="AS85" s="66"/>
      <c r="AT85" s="162"/>
      <c r="AU85" s="160"/>
      <c r="AZ85" s="66"/>
      <c r="BA85" s="162"/>
      <c r="BB85" s="160"/>
      <c r="BK85" s="66"/>
      <c r="BL85" s="162"/>
      <c r="BM85" s="160"/>
      <c r="BS85" s="66"/>
      <c r="BT85" s="162"/>
      <c r="BU85" s="160"/>
      <c r="CA85" s="162"/>
      <c r="CB85" s="160"/>
      <c r="CH85" s="66"/>
      <c r="CI85" s="162"/>
      <c r="CJ85" s="155"/>
      <c r="CK85" s="155"/>
      <c r="CL85" s="155"/>
      <c r="CO85" s="66"/>
      <c r="CP85" s="162"/>
      <c r="CQ85" s="160"/>
      <c r="DT85" s="66"/>
      <c r="DU85" s="162"/>
      <c r="DV85" s="160"/>
      <c r="EE85" s="66"/>
      <c r="EF85" s="162"/>
      <c r="EG85" s="160"/>
      <c r="ER85" s="66"/>
      <c r="ES85" s="162"/>
      <c r="ET85" s="160"/>
      <c r="FR85" s="66"/>
      <c r="FS85" s="162"/>
      <c r="FT85" s="160"/>
      <c r="GR85" s="66"/>
      <c r="GS85" s="162"/>
      <c r="GT85" s="160"/>
      <c r="HG85" s="66"/>
      <c r="HH85" s="162"/>
      <c r="HK85" s="66"/>
    </row>
    <row r="86" spans="2:219">
      <c r="B86" s="160"/>
      <c r="I86" s="161"/>
      <c r="J86" s="161"/>
      <c r="L86" s="162"/>
      <c r="M86" s="160"/>
      <c r="R86" s="66"/>
      <c r="S86" s="162"/>
      <c r="Y86" s="66"/>
      <c r="Z86" s="162"/>
      <c r="AA86" s="160"/>
      <c r="AJ86" s="66"/>
      <c r="AK86" s="162"/>
      <c r="AL86" s="160"/>
      <c r="AS86" s="66"/>
      <c r="AT86" s="162"/>
      <c r="AU86" s="160"/>
      <c r="AZ86" s="66"/>
      <c r="BA86" s="162"/>
      <c r="BB86" s="160"/>
      <c r="BK86" s="66"/>
      <c r="BL86" s="162"/>
      <c r="BM86" s="160"/>
      <c r="BS86" s="66"/>
      <c r="BT86" s="162"/>
      <c r="BU86" s="160"/>
      <c r="CA86" s="162"/>
      <c r="CB86" s="160"/>
      <c r="CH86" s="66"/>
      <c r="CI86" s="162"/>
      <c r="CJ86" s="155"/>
      <c r="CK86" s="155"/>
      <c r="CL86" s="155"/>
      <c r="CO86" s="66"/>
      <c r="CP86" s="162"/>
      <c r="CQ86" s="160"/>
      <c r="DT86" s="66"/>
      <c r="DU86" s="162"/>
      <c r="DV86" s="160"/>
      <c r="EE86" s="66"/>
      <c r="EF86" s="162"/>
      <c r="EG86" s="160"/>
      <c r="ER86" s="66"/>
      <c r="ES86" s="162"/>
      <c r="ET86" s="160"/>
      <c r="FR86" s="66"/>
      <c r="FS86" s="162"/>
      <c r="FT86" s="160"/>
      <c r="GR86" s="66"/>
      <c r="GS86" s="162"/>
      <c r="GT86" s="160"/>
      <c r="HG86" s="66"/>
      <c r="HH86" s="162"/>
      <c r="HK86" s="66"/>
    </row>
    <row r="87" spans="2:219">
      <c r="B87" s="160"/>
      <c r="I87" s="161"/>
      <c r="J87" s="161"/>
      <c r="L87" s="162"/>
      <c r="M87" s="160"/>
      <c r="R87" s="66"/>
      <c r="S87" s="162"/>
      <c r="Y87" s="66"/>
      <c r="Z87" s="162"/>
      <c r="AA87" s="160"/>
      <c r="AJ87" s="66"/>
      <c r="AK87" s="162"/>
      <c r="AL87" s="160"/>
      <c r="AS87" s="66"/>
      <c r="AT87" s="162"/>
      <c r="AU87" s="160"/>
      <c r="AZ87" s="66"/>
      <c r="BA87" s="162"/>
      <c r="BB87" s="160"/>
      <c r="BK87" s="66"/>
      <c r="BL87" s="162"/>
      <c r="BM87" s="160"/>
      <c r="BS87" s="66"/>
      <c r="BT87" s="162"/>
      <c r="BU87" s="160"/>
      <c r="CA87" s="162"/>
      <c r="CB87" s="160"/>
      <c r="CH87" s="66"/>
      <c r="CI87" s="162"/>
      <c r="CJ87" s="155"/>
      <c r="CK87" s="155"/>
      <c r="CL87" s="155"/>
      <c r="CO87" s="66"/>
      <c r="CP87" s="162"/>
      <c r="CQ87" s="160"/>
      <c r="DT87" s="66"/>
      <c r="DU87" s="162"/>
      <c r="DV87" s="160"/>
      <c r="EE87" s="66"/>
      <c r="EF87" s="162"/>
      <c r="EG87" s="160"/>
      <c r="ER87" s="66"/>
      <c r="ES87" s="162"/>
      <c r="ET87" s="160"/>
      <c r="FR87" s="66"/>
      <c r="FS87" s="162"/>
      <c r="FT87" s="160"/>
      <c r="GR87" s="66"/>
      <c r="GS87" s="162"/>
      <c r="GT87" s="160"/>
      <c r="HG87" s="66"/>
      <c r="HH87" s="162"/>
      <c r="HK87" s="66"/>
    </row>
    <row r="88" spans="2:219">
      <c r="B88" s="160"/>
      <c r="I88" s="161"/>
      <c r="J88" s="161"/>
      <c r="L88" s="162"/>
      <c r="M88" s="160"/>
      <c r="R88" s="66"/>
      <c r="S88" s="162"/>
      <c r="Y88" s="66"/>
      <c r="Z88" s="162"/>
      <c r="AA88" s="160"/>
      <c r="AJ88" s="66"/>
      <c r="AK88" s="162"/>
      <c r="AL88" s="160"/>
      <c r="AS88" s="66"/>
      <c r="AT88" s="162"/>
      <c r="AU88" s="160"/>
      <c r="AZ88" s="66"/>
      <c r="BA88" s="162"/>
      <c r="BB88" s="160"/>
      <c r="BK88" s="66"/>
      <c r="BL88" s="162"/>
      <c r="BM88" s="160"/>
      <c r="BS88" s="66"/>
      <c r="BT88" s="162"/>
      <c r="BU88" s="160"/>
      <c r="CA88" s="162"/>
      <c r="CB88" s="160"/>
      <c r="CH88" s="66"/>
      <c r="CI88" s="162"/>
      <c r="CJ88" s="155"/>
      <c r="CK88" s="155"/>
      <c r="CL88" s="155"/>
      <c r="CO88" s="66"/>
      <c r="CP88" s="162"/>
      <c r="CQ88" s="160"/>
      <c r="DT88" s="66"/>
      <c r="DU88" s="162"/>
      <c r="DV88" s="160"/>
      <c r="EE88" s="66"/>
      <c r="EF88" s="162"/>
      <c r="EG88" s="160"/>
      <c r="ER88" s="66"/>
      <c r="ES88" s="162"/>
      <c r="ET88" s="160"/>
      <c r="FR88" s="66"/>
      <c r="FS88" s="162"/>
      <c r="FT88" s="160"/>
      <c r="GR88" s="66"/>
      <c r="GS88" s="162"/>
      <c r="GT88" s="160"/>
      <c r="HG88" s="66"/>
      <c r="HH88" s="162"/>
      <c r="HK88" s="66"/>
    </row>
    <row r="89" spans="2:219">
      <c r="B89" s="160"/>
      <c r="I89" s="161"/>
      <c r="J89" s="161"/>
      <c r="L89" s="162"/>
      <c r="M89" s="160"/>
      <c r="R89" s="66"/>
      <c r="S89" s="162"/>
      <c r="Y89" s="66"/>
      <c r="Z89" s="162"/>
      <c r="AA89" s="160"/>
      <c r="AJ89" s="66"/>
      <c r="AK89" s="162"/>
      <c r="AL89" s="160"/>
      <c r="AS89" s="66"/>
      <c r="AT89" s="162"/>
      <c r="AU89" s="160"/>
      <c r="AZ89" s="66"/>
      <c r="BA89" s="162"/>
      <c r="BB89" s="160"/>
      <c r="BK89" s="66"/>
      <c r="BL89" s="162"/>
      <c r="BM89" s="160"/>
      <c r="BS89" s="66"/>
      <c r="BT89" s="162"/>
      <c r="BU89" s="160"/>
      <c r="CA89" s="162"/>
      <c r="CB89" s="160"/>
      <c r="CH89" s="66"/>
      <c r="CI89" s="162"/>
      <c r="CJ89" s="155"/>
      <c r="CK89" s="155"/>
      <c r="CL89" s="155"/>
      <c r="CO89" s="66"/>
      <c r="CP89" s="162"/>
      <c r="CQ89" s="160"/>
      <c r="DT89" s="66"/>
      <c r="DU89" s="162"/>
      <c r="DV89" s="160"/>
      <c r="EE89" s="66"/>
      <c r="EF89" s="162"/>
      <c r="EG89" s="160"/>
      <c r="ER89" s="66"/>
      <c r="ES89" s="162"/>
      <c r="ET89" s="160"/>
      <c r="FR89" s="66"/>
      <c r="FS89" s="162"/>
      <c r="FT89" s="160"/>
      <c r="GR89" s="66"/>
      <c r="GS89" s="162"/>
      <c r="GT89" s="160"/>
      <c r="HG89" s="66"/>
      <c r="HH89" s="162"/>
      <c r="HK89" s="66"/>
    </row>
    <row r="90" spans="2:219">
      <c r="B90" s="160"/>
      <c r="I90" s="161"/>
      <c r="J90" s="161"/>
      <c r="L90" s="162"/>
      <c r="M90" s="160"/>
      <c r="R90" s="66"/>
      <c r="S90" s="162"/>
      <c r="Y90" s="66"/>
      <c r="Z90" s="162"/>
      <c r="AA90" s="160"/>
      <c r="AJ90" s="66"/>
      <c r="AK90" s="162"/>
      <c r="AL90" s="160"/>
      <c r="AS90" s="66"/>
      <c r="AT90" s="162"/>
      <c r="AU90" s="160"/>
      <c r="AZ90" s="66"/>
      <c r="BA90" s="162"/>
      <c r="BB90" s="160"/>
      <c r="BK90" s="66"/>
      <c r="BL90" s="162"/>
      <c r="BM90" s="160"/>
      <c r="BS90" s="66"/>
      <c r="BT90" s="162"/>
      <c r="BU90" s="160"/>
      <c r="CA90" s="162"/>
      <c r="CB90" s="160"/>
      <c r="CH90" s="66"/>
      <c r="CI90" s="162"/>
      <c r="CJ90" s="155"/>
      <c r="CK90" s="155"/>
      <c r="CL90" s="155"/>
      <c r="CO90" s="66"/>
      <c r="CP90" s="162"/>
      <c r="CQ90" s="160"/>
      <c r="DT90" s="66"/>
      <c r="DU90" s="162"/>
      <c r="DV90" s="160"/>
      <c r="EE90" s="66"/>
      <c r="EF90" s="162"/>
      <c r="EG90" s="160"/>
      <c r="ER90" s="66"/>
      <c r="ES90" s="162"/>
      <c r="ET90" s="160"/>
      <c r="FR90" s="66"/>
      <c r="FS90" s="162"/>
      <c r="FT90" s="160"/>
      <c r="GR90" s="66"/>
      <c r="GS90" s="162"/>
      <c r="GT90" s="160"/>
      <c r="HG90" s="66"/>
      <c r="HH90" s="162"/>
      <c r="HK90" s="66"/>
    </row>
    <row r="91" spans="2:219">
      <c r="B91" s="160"/>
      <c r="I91" s="161"/>
      <c r="J91" s="161"/>
      <c r="L91" s="162"/>
      <c r="M91" s="160"/>
      <c r="R91" s="66"/>
      <c r="S91" s="162"/>
      <c r="Y91" s="66"/>
      <c r="Z91" s="162"/>
      <c r="AA91" s="160"/>
      <c r="AJ91" s="66"/>
      <c r="AK91" s="162"/>
      <c r="AL91" s="160"/>
      <c r="AS91" s="66"/>
      <c r="AT91" s="162"/>
      <c r="AU91" s="160"/>
      <c r="AZ91" s="66"/>
      <c r="BA91" s="162"/>
      <c r="BB91" s="160"/>
      <c r="BK91" s="66"/>
      <c r="BL91" s="162"/>
      <c r="BM91" s="160"/>
      <c r="BS91" s="66"/>
      <c r="BT91" s="162"/>
      <c r="BU91" s="160"/>
      <c r="CA91" s="162"/>
      <c r="CB91" s="160"/>
      <c r="CH91" s="66"/>
      <c r="CI91" s="162"/>
      <c r="CJ91" s="155"/>
      <c r="CK91" s="155"/>
      <c r="CL91" s="155"/>
      <c r="CO91" s="66"/>
      <c r="CP91" s="162"/>
      <c r="CQ91" s="160"/>
      <c r="DT91" s="66"/>
      <c r="DU91" s="162"/>
      <c r="DV91" s="160"/>
      <c r="EE91" s="66"/>
      <c r="EF91" s="162"/>
      <c r="EG91" s="160"/>
      <c r="ER91" s="66"/>
      <c r="ES91" s="162"/>
      <c r="ET91" s="160"/>
      <c r="FR91" s="66"/>
      <c r="FS91" s="162"/>
      <c r="FT91" s="160"/>
      <c r="GR91" s="66"/>
      <c r="GS91" s="162"/>
      <c r="GT91" s="160"/>
      <c r="HG91" s="66"/>
      <c r="HH91" s="162"/>
      <c r="HK91" s="66"/>
    </row>
    <row r="92" spans="2:219">
      <c r="B92" s="160"/>
      <c r="I92" s="161"/>
      <c r="J92" s="161"/>
      <c r="L92" s="162"/>
      <c r="M92" s="160"/>
      <c r="R92" s="66"/>
      <c r="S92" s="162"/>
      <c r="Y92" s="66"/>
      <c r="Z92" s="162"/>
      <c r="AA92" s="160"/>
      <c r="AJ92" s="66"/>
      <c r="AK92" s="162"/>
      <c r="AL92" s="160"/>
      <c r="AS92" s="66"/>
      <c r="AT92" s="162"/>
      <c r="AU92" s="160"/>
      <c r="AZ92" s="66"/>
      <c r="BA92" s="162"/>
      <c r="BB92" s="160"/>
      <c r="BK92" s="66"/>
      <c r="BL92" s="162"/>
      <c r="BM92" s="160"/>
      <c r="BS92" s="66"/>
      <c r="BT92" s="162"/>
      <c r="BU92" s="160"/>
      <c r="CA92" s="162"/>
      <c r="CB92" s="160"/>
      <c r="CH92" s="66"/>
      <c r="CI92" s="162"/>
      <c r="CJ92" s="155"/>
      <c r="CK92" s="155"/>
      <c r="CL92" s="155"/>
      <c r="CO92" s="66"/>
      <c r="CP92" s="162"/>
      <c r="CQ92" s="160"/>
      <c r="DT92" s="66"/>
      <c r="DU92" s="162"/>
      <c r="DV92" s="160"/>
      <c r="EE92" s="66"/>
      <c r="EF92" s="162"/>
      <c r="EG92" s="160"/>
      <c r="ER92" s="66"/>
      <c r="ES92" s="162"/>
      <c r="ET92" s="160"/>
      <c r="FR92" s="66"/>
      <c r="FS92" s="162"/>
      <c r="FT92" s="160"/>
      <c r="GR92" s="66"/>
      <c r="GS92" s="162"/>
      <c r="GT92" s="160"/>
      <c r="HG92" s="66"/>
      <c r="HH92" s="162"/>
      <c r="HK92" s="66"/>
    </row>
    <row r="93" spans="2:219">
      <c r="B93" s="160"/>
      <c r="I93" s="161"/>
      <c r="J93" s="161"/>
      <c r="L93" s="162"/>
      <c r="M93" s="160"/>
      <c r="R93" s="66"/>
      <c r="S93" s="162"/>
      <c r="Y93" s="66"/>
      <c r="Z93" s="162"/>
      <c r="AA93" s="160"/>
      <c r="AJ93" s="66"/>
      <c r="AK93" s="162"/>
      <c r="AL93" s="160"/>
      <c r="AS93" s="66"/>
      <c r="AT93" s="162"/>
      <c r="AU93" s="160"/>
      <c r="AZ93" s="66"/>
      <c r="BA93" s="162"/>
      <c r="BB93" s="160"/>
      <c r="BK93" s="66"/>
      <c r="BL93" s="162"/>
      <c r="BM93" s="160"/>
      <c r="BS93" s="66"/>
      <c r="BT93" s="162"/>
      <c r="BU93" s="160"/>
      <c r="CA93" s="162"/>
      <c r="CB93" s="160"/>
      <c r="CH93" s="66"/>
      <c r="CI93" s="162"/>
      <c r="CJ93" s="155"/>
      <c r="CK93" s="155"/>
      <c r="CL93" s="155"/>
      <c r="CO93" s="66"/>
      <c r="CP93" s="162"/>
      <c r="CQ93" s="160"/>
      <c r="DT93" s="66"/>
      <c r="DU93" s="162"/>
      <c r="DV93" s="160"/>
      <c r="EE93" s="66"/>
      <c r="EF93" s="162"/>
      <c r="EG93" s="160"/>
      <c r="ER93" s="66"/>
      <c r="ES93" s="162"/>
      <c r="ET93" s="160"/>
      <c r="FR93" s="66"/>
      <c r="FS93" s="162"/>
      <c r="FT93" s="160"/>
      <c r="GR93" s="66"/>
      <c r="GS93" s="162"/>
      <c r="GT93" s="160"/>
      <c r="HG93" s="66"/>
      <c r="HH93" s="162"/>
      <c r="HK93" s="66"/>
    </row>
    <row r="94" spans="2:219">
      <c r="B94" s="160"/>
      <c r="I94" s="161"/>
      <c r="J94" s="161"/>
      <c r="L94" s="162"/>
      <c r="M94" s="160"/>
      <c r="R94" s="66"/>
      <c r="S94" s="162"/>
      <c r="Y94" s="66"/>
      <c r="Z94" s="162"/>
      <c r="AA94" s="160"/>
      <c r="AJ94" s="66"/>
      <c r="AK94" s="162"/>
      <c r="AL94" s="160"/>
      <c r="AS94" s="66"/>
      <c r="AT94" s="162"/>
      <c r="AU94" s="160"/>
      <c r="AZ94" s="66"/>
      <c r="BA94" s="162"/>
      <c r="BB94" s="160"/>
      <c r="BK94" s="66"/>
      <c r="BL94" s="162"/>
      <c r="BM94" s="160"/>
      <c r="BS94" s="66"/>
      <c r="BT94" s="162"/>
      <c r="BU94" s="160"/>
      <c r="CA94" s="162"/>
      <c r="CB94" s="160"/>
      <c r="CH94" s="66"/>
      <c r="CI94" s="162"/>
      <c r="CJ94" s="155"/>
      <c r="CK94" s="155"/>
      <c r="CL94" s="155"/>
      <c r="CO94" s="66"/>
      <c r="CP94" s="162"/>
      <c r="CQ94" s="160"/>
      <c r="DT94" s="66"/>
      <c r="DU94" s="162"/>
      <c r="DV94" s="160"/>
      <c r="EE94" s="66"/>
      <c r="EF94" s="162"/>
      <c r="EG94" s="160"/>
      <c r="ER94" s="66"/>
      <c r="ES94" s="162"/>
      <c r="ET94" s="160"/>
      <c r="FR94" s="66"/>
      <c r="FS94" s="162"/>
      <c r="FT94" s="160"/>
      <c r="GR94" s="66"/>
      <c r="GS94" s="162"/>
      <c r="GT94" s="160"/>
      <c r="HG94" s="66"/>
      <c r="HH94" s="162"/>
      <c r="HK94" s="66"/>
    </row>
    <row r="95" spans="2:219">
      <c r="B95" s="160"/>
      <c r="I95" s="161"/>
      <c r="J95" s="161"/>
      <c r="L95" s="162"/>
      <c r="M95" s="160"/>
      <c r="R95" s="66"/>
      <c r="S95" s="162"/>
      <c r="Y95" s="66"/>
      <c r="Z95" s="162"/>
      <c r="AA95" s="160"/>
      <c r="AJ95" s="66"/>
      <c r="AK95" s="162"/>
      <c r="AL95" s="160"/>
      <c r="AS95" s="66"/>
      <c r="AT95" s="162"/>
      <c r="AU95" s="160"/>
      <c r="AZ95" s="66"/>
      <c r="BA95" s="162"/>
      <c r="BB95" s="160"/>
      <c r="BK95" s="66"/>
      <c r="BL95" s="162"/>
      <c r="BM95" s="160"/>
      <c r="BS95" s="66"/>
      <c r="BT95" s="162"/>
      <c r="BU95" s="160"/>
      <c r="CA95" s="162"/>
      <c r="CB95" s="160"/>
      <c r="CH95" s="66"/>
      <c r="CI95" s="162"/>
      <c r="CJ95" s="155"/>
      <c r="CK95" s="155"/>
      <c r="CL95" s="155"/>
      <c r="CO95" s="66"/>
      <c r="CP95" s="162"/>
      <c r="CQ95" s="160"/>
      <c r="DT95" s="66"/>
      <c r="DU95" s="162"/>
      <c r="DV95" s="160"/>
      <c r="EE95" s="66"/>
      <c r="EF95" s="162"/>
      <c r="EG95" s="160"/>
      <c r="ER95" s="66"/>
      <c r="ES95" s="162"/>
      <c r="ET95" s="160"/>
      <c r="FR95" s="66"/>
      <c r="FS95" s="162"/>
      <c r="FT95" s="160"/>
      <c r="GR95" s="66"/>
      <c r="GS95" s="162"/>
      <c r="GT95" s="160"/>
      <c r="HG95" s="66"/>
      <c r="HH95" s="162"/>
      <c r="HK95" s="66"/>
    </row>
    <row r="96" spans="2:219">
      <c r="B96" s="160"/>
      <c r="I96" s="161"/>
      <c r="J96" s="161"/>
      <c r="L96" s="162"/>
      <c r="M96" s="160"/>
      <c r="R96" s="66"/>
      <c r="S96" s="162"/>
      <c r="Y96" s="66"/>
      <c r="Z96" s="162"/>
      <c r="AA96" s="160"/>
      <c r="AJ96" s="66"/>
      <c r="AK96" s="162"/>
      <c r="AL96" s="160"/>
      <c r="AS96" s="66"/>
      <c r="AT96" s="162"/>
      <c r="AU96" s="160"/>
      <c r="AZ96" s="66"/>
      <c r="BA96" s="162"/>
      <c r="BB96" s="160"/>
      <c r="BK96" s="66"/>
      <c r="BL96" s="162"/>
      <c r="BM96" s="160"/>
      <c r="BS96" s="66"/>
      <c r="BT96" s="162"/>
      <c r="BU96" s="160"/>
      <c r="CA96" s="162"/>
      <c r="CB96" s="160"/>
      <c r="CH96" s="66"/>
      <c r="CI96" s="162"/>
      <c r="CJ96" s="155"/>
      <c r="CK96" s="155"/>
      <c r="CL96" s="155"/>
      <c r="CO96" s="66"/>
      <c r="CP96" s="162"/>
      <c r="CQ96" s="160"/>
      <c r="DT96" s="66"/>
      <c r="DU96" s="162"/>
      <c r="DV96" s="160"/>
      <c r="EE96" s="66"/>
      <c r="EF96" s="162"/>
      <c r="EG96" s="160"/>
      <c r="ER96" s="66"/>
      <c r="ES96" s="162"/>
      <c r="ET96" s="160"/>
      <c r="FR96" s="66"/>
      <c r="FS96" s="162"/>
      <c r="FT96" s="160"/>
      <c r="GR96" s="66"/>
      <c r="GS96" s="162"/>
      <c r="GT96" s="160"/>
      <c r="HG96" s="66"/>
      <c r="HH96" s="162"/>
      <c r="HK96" s="66"/>
    </row>
    <row r="97" spans="2:219">
      <c r="B97" s="160"/>
      <c r="I97" s="161"/>
      <c r="J97" s="161"/>
      <c r="L97" s="162"/>
      <c r="M97" s="160"/>
      <c r="R97" s="66"/>
      <c r="S97" s="162"/>
      <c r="Y97" s="66"/>
      <c r="Z97" s="162"/>
      <c r="AA97" s="160"/>
      <c r="AJ97" s="66"/>
      <c r="AK97" s="162"/>
      <c r="AL97" s="160"/>
      <c r="AS97" s="66"/>
      <c r="AT97" s="162"/>
      <c r="AU97" s="160"/>
      <c r="AZ97" s="66"/>
      <c r="BA97" s="162"/>
      <c r="BB97" s="160"/>
      <c r="BK97" s="66"/>
      <c r="BL97" s="162"/>
      <c r="BM97" s="160"/>
      <c r="BS97" s="66"/>
      <c r="BT97" s="162"/>
      <c r="BU97" s="160"/>
      <c r="CA97" s="162"/>
      <c r="CB97" s="160"/>
      <c r="CH97" s="66"/>
      <c r="CI97" s="162"/>
      <c r="CJ97" s="155"/>
      <c r="CK97" s="155"/>
      <c r="CL97" s="155"/>
      <c r="CO97" s="66"/>
      <c r="CP97" s="162"/>
      <c r="CQ97" s="160"/>
      <c r="DT97" s="66"/>
      <c r="DU97" s="162"/>
      <c r="DV97" s="160"/>
      <c r="EE97" s="66"/>
      <c r="EF97" s="162"/>
      <c r="EG97" s="160"/>
      <c r="ER97" s="66"/>
      <c r="ES97" s="162"/>
      <c r="ET97" s="160"/>
      <c r="FR97" s="66"/>
      <c r="FS97" s="162"/>
      <c r="FT97" s="160"/>
      <c r="GR97" s="66"/>
      <c r="GS97" s="162"/>
      <c r="GT97" s="160"/>
      <c r="HG97" s="66"/>
      <c r="HH97" s="162"/>
      <c r="HK97" s="66"/>
    </row>
    <row r="98" spans="2:219">
      <c r="B98" s="160"/>
      <c r="I98" s="161"/>
      <c r="J98" s="161"/>
      <c r="L98" s="162"/>
      <c r="M98" s="160"/>
      <c r="R98" s="66"/>
      <c r="S98" s="162"/>
      <c r="Y98" s="66"/>
      <c r="Z98" s="162"/>
      <c r="AA98" s="160"/>
      <c r="AJ98" s="66"/>
      <c r="AK98" s="162"/>
      <c r="AL98" s="160"/>
      <c r="AS98" s="66"/>
      <c r="AT98" s="162"/>
      <c r="AU98" s="160"/>
      <c r="AZ98" s="66"/>
      <c r="BA98" s="162"/>
      <c r="BB98" s="160"/>
      <c r="BK98" s="66"/>
      <c r="BL98" s="162"/>
      <c r="BM98" s="160"/>
      <c r="BS98" s="66"/>
      <c r="BT98" s="162"/>
      <c r="BU98" s="160"/>
      <c r="CA98" s="162"/>
      <c r="CB98" s="160"/>
      <c r="CH98" s="66"/>
      <c r="CI98" s="162"/>
      <c r="CJ98" s="155"/>
      <c r="CK98" s="155"/>
      <c r="CL98" s="155"/>
      <c r="CO98" s="66"/>
      <c r="CP98" s="162"/>
      <c r="CQ98" s="160"/>
      <c r="DT98" s="66"/>
      <c r="DU98" s="162"/>
      <c r="DV98" s="160"/>
      <c r="EE98" s="66"/>
      <c r="EF98" s="162"/>
      <c r="EG98" s="160"/>
      <c r="ER98" s="66"/>
      <c r="ES98" s="162"/>
      <c r="ET98" s="160"/>
      <c r="FR98" s="66"/>
      <c r="FS98" s="162"/>
      <c r="FT98" s="160"/>
      <c r="GR98" s="66"/>
      <c r="GS98" s="162"/>
      <c r="GT98" s="160"/>
      <c r="HG98" s="66"/>
      <c r="HH98" s="162"/>
      <c r="HK98" s="66"/>
    </row>
    <row r="99" spans="2:219">
      <c r="B99" s="160"/>
      <c r="I99" s="161"/>
      <c r="J99" s="161"/>
      <c r="L99" s="162"/>
      <c r="M99" s="160"/>
      <c r="R99" s="66"/>
      <c r="S99" s="162"/>
      <c r="Y99" s="66"/>
      <c r="Z99" s="162"/>
      <c r="AA99" s="160"/>
      <c r="AJ99" s="66"/>
      <c r="AK99" s="162"/>
      <c r="AL99" s="160"/>
      <c r="AS99" s="66"/>
      <c r="AT99" s="162"/>
      <c r="AU99" s="160"/>
      <c r="AZ99" s="66"/>
      <c r="BA99" s="162"/>
      <c r="BB99" s="160"/>
      <c r="BK99" s="66"/>
      <c r="BL99" s="162"/>
      <c r="BM99" s="160"/>
      <c r="BS99" s="66"/>
      <c r="BT99" s="162"/>
      <c r="BU99" s="160"/>
      <c r="CA99" s="162"/>
      <c r="CB99" s="160"/>
      <c r="CH99" s="66"/>
      <c r="CI99" s="162"/>
      <c r="CJ99" s="155"/>
      <c r="CK99" s="155"/>
      <c r="CL99" s="155"/>
      <c r="CO99" s="66"/>
      <c r="CP99" s="162"/>
      <c r="CQ99" s="160"/>
      <c r="DT99" s="66"/>
      <c r="DU99" s="162"/>
      <c r="DV99" s="160"/>
      <c r="EE99" s="66"/>
      <c r="EF99" s="162"/>
      <c r="EG99" s="160"/>
      <c r="ER99" s="66"/>
      <c r="ES99" s="162"/>
      <c r="ET99" s="160"/>
      <c r="FR99" s="66"/>
      <c r="FS99" s="162"/>
      <c r="FT99" s="160"/>
      <c r="GR99" s="66"/>
      <c r="GS99" s="162"/>
      <c r="GT99" s="160"/>
      <c r="HG99" s="66"/>
      <c r="HH99" s="162"/>
      <c r="HK99" s="66"/>
    </row>
    <row r="100" spans="2:219">
      <c r="B100" s="160"/>
      <c r="I100" s="161"/>
      <c r="J100" s="161"/>
      <c r="L100" s="162"/>
      <c r="M100" s="160"/>
      <c r="R100" s="66"/>
      <c r="S100" s="162"/>
      <c r="Y100" s="66"/>
      <c r="Z100" s="162"/>
      <c r="AA100" s="160"/>
      <c r="AJ100" s="66"/>
      <c r="AK100" s="162"/>
      <c r="AL100" s="160"/>
      <c r="AS100" s="66"/>
      <c r="AT100" s="162"/>
      <c r="AU100" s="160"/>
      <c r="AZ100" s="66"/>
      <c r="BA100" s="162"/>
      <c r="BB100" s="160"/>
      <c r="BK100" s="66"/>
      <c r="BL100" s="162"/>
      <c r="BM100" s="160"/>
      <c r="BS100" s="66"/>
      <c r="BT100" s="162"/>
      <c r="BU100" s="160"/>
      <c r="CA100" s="162"/>
      <c r="CB100" s="160"/>
      <c r="CH100" s="66"/>
      <c r="CI100" s="162"/>
      <c r="CJ100" s="155"/>
      <c r="CK100" s="155"/>
      <c r="CL100" s="155"/>
      <c r="CO100" s="66"/>
      <c r="CP100" s="162"/>
      <c r="CQ100" s="160"/>
      <c r="DT100" s="66"/>
      <c r="DU100" s="162"/>
      <c r="DV100" s="160"/>
      <c r="EE100" s="66"/>
      <c r="EF100" s="162"/>
      <c r="EG100" s="160"/>
      <c r="ER100" s="66"/>
      <c r="ES100" s="162"/>
      <c r="ET100" s="160"/>
      <c r="FR100" s="66"/>
      <c r="FS100" s="162"/>
      <c r="FT100" s="160"/>
      <c r="GR100" s="66"/>
      <c r="GS100" s="162"/>
      <c r="GT100" s="160"/>
      <c r="HG100" s="66"/>
      <c r="HH100" s="162"/>
      <c r="HK100" s="66"/>
    </row>
    <row r="101" spans="2:219">
      <c r="B101" s="160"/>
      <c r="I101" s="161"/>
      <c r="J101" s="161"/>
      <c r="L101" s="162"/>
      <c r="M101" s="160"/>
      <c r="R101" s="66"/>
      <c r="S101" s="162"/>
      <c r="Y101" s="66"/>
      <c r="Z101" s="162"/>
      <c r="AA101" s="160"/>
      <c r="AJ101" s="66"/>
      <c r="AK101" s="162"/>
      <c r="AL101" s="160"/>
      <c r="AS101" s="66"/>
      <c r="AT101" s="162"/>
      <c r="AU101" s="160"/>
      <c r="AZ101" s="66"/>
      <c r="BA101" s="162"/>
      <c r="BB101" s="160"/>
      <c r="BK101" s="66"/>
      <c r="BL101" s="162"/>
      <c r="BM101" s="160"/>
      <c r="BS101" s="66"/>
      <c r="BT101" s="162"/>
      <c r="BU101" s="160"/>
      <c r="CA101" s="162"/>
      <c r="CB101" s="160"/>
      <c r="CH101" s="66"/>
      <c r="CI101" s="162"/>
      <c r="CJ101" s="155"/>
      <c r="CK101" s="155"/>
      <c r="CL101" s="155"/>
      <c r="CO101" s="66"/>
      <c r="CP101" s="162"/>
      <c r="CQ101" s="160"/>
      <c r="DT101" s="66"/>
      <c r="DU101" s="162"/>
      <c r="DV101" s="160"/>
      <c r="EE101" s="66"/>
      <c r="EF101" s="162"/>
      <c r="EG101" s="160"/>
      <c r="ER101" s="66"/>
      <c r="ES101" s="162"/>
      <c r="ET101" s="160"/>
      <c r="FR101" s="66"/>
      <c r="FS101" s="162"/>
      <c r="FT101" s="160"/>
      <c r="GR101" s="66"/>
      <c r="GS101" s="162"/>
      <c r="GT101" s="160"/>
      <c r="HG101" s="66"/>
      <c r="HH101" s="162"/>
      <c r="HK101" s="66"/>
    </row>
    <row r="102" spans="2:219">
      <c r="B102" s="160"/>
      <c r="I102" s="161"/>
      <c r="J102" s="161"/>
      <c r="L102" s="162"/>
      <c r="M102" s="160"/>
      <c r="R102" s="66"/>
      <c r="S102" s="162"/>
      <c r="Y102" s="66"/>
      <c r="Z102" s="162"/>
      <c r="AA102" s="160"/>
      <c r="AJ102" s="66"/>
      <c r="AK102" s="162"/>
      <c r="AL102" s="160"/>
      <c r="AS102" s="66"/>
      <c r="AT102" s="162"/>
      <c r="AU102" s="160"/>
      <c r="AZ102" s="66"/>
      <c r="BA102" s="162"/>
      <c r="BB102" s="160"/>
      <c r="BK102" s="66"/>
      <c r="BL102" s="162"/>
      <c r="BM102" s="160"/>
      <c r="BS102" s="66"/>
      <c r="BT102" s="162"/>
      <c r="BU102" s="160"/>
      <c r="CA102" s="162"/>
      <c r="CB102" s="160"/>
      <c r="CH102" s="66"/>
      <c r="CI102" s="162"/>
      <c r="CJ102" s="155"/>
      <c r="CK102" s="155"/>
      <c r="CL102" s="155"/>
      <c r="CO102" s="66"/>
      <c r="CP102" s="162"/>
      <c r="CQ102" s="160"/>
      <c r="DT102" s="66"/>
      <c r="DU102" s="162"/>
      <c r="DV102" s="160"/>
      <c r="EE102" s="66"/>
      <c r="EF102" s="162"/>
      <c r="EG102" s="160"/>
      <c r="ER102" s="66"/>
      <c r="ES102" s="162"/>
      <c r="ET102" s="160"/>
      <c r="FR102" s="66"/>
      <c r="FS102" s="162"/>
      <c r="FT102" s="160"/>
      <c r="GR102" s="66"/>
      <c r="GS102" s="162"/>
      <c r="GT102" s="160"/>
      <c r="HG102" s="66"/>
      <c r="HH102" s="162"/>
      <c r="HK102" s="66"/>
    </row>
    <row r="103" spans="2:219">
      <c r="B103" s="160"/>
      <c r="I103" s="161"/>
      <c r="J103" s="161"/>
      <c r="L103" s="162"/>
      <c r="M103" s="160"/>
      <c r="R103" s="66"/>
      <c r="S103" s="162"/>
      <c r="Y103" s="66"/>
      <c r="Z103" s="162"/>
      <c r="AA103" s="160"/>
      <c r="AJ103" s="66"/>
      <c r="AK103" s="162"/>
      <c r="AL103" s="160"/>
      <c r="AS103" s="66"/>
      <c r="AT103" s="162"/>
      <c r="AU103" s="160"/>
      <c r="AZ103" s="66"/>
      <c r="BA103" s="162"/>
      <c r="BB103" s="160"/>
      <c r="BK103" s="66"/>
      <c r="BL103" s="162"/>
      <c r="BM103" s="160"/>
      <c r="BS103" s="66"/>
      <c r="BT103" s="162"/>
      <c r="BU103" s="160"/>
      <c r="CA103" s="162"/>
      <c r="CB103" s="160"/>
      <c r="CH103" s="66"/>
      <c r="CI103" s="162"/>
      <c r="CJ103" s="155"/>
      <c r="CK103" s="155"/>
      <c r="CL103" s="155"/>
      <c r="CO103" s="66"/>
      <c r="CP103" s="162"/>
      <c r="CQ103" s="160"/>
      <c r="DT103" s="66"/>
      <c r="DU103" s="162"/>
      <c r="DV103" s="160"/>
      <c r="EE103" s="66"/>
      <c r="EF103" s="162"/>
      <c r="EG103" s="160"/>
      <c r="ER103" s="66"/>
      <c r="ES103" s="162"/>
      <c r="ET103" s="160"/>
      <c r="FR103" s="66"/>
      <c r="FS103" s="162"/>
      <c r="FT103" s="160"/>
      <c r="GR103" s="66"/>
      <c r="GS103" s="162"/>
      <c r="GT103" s="160"/>
      <c r="HG103" s="66"/>
      <c r="HH103" s="162"/>
      <c r="HK103" s="66"/>
    </row>
    <row r="104" spans="2:219">
      <c r="B104" s="160"/>
      <c r="I104" s="161"/>
      <c r="J104" s="161"/>
      <c r="L104" s="162"/>
      <c r="M104" s="160"/>
      <c r="R104" s="66"/>
      <c r="S104" s="162"/>
      <c r="Y104" s="66"/>
      <c r="Z104" s="162"/>
      <c r="AA104" s="160"/>
      <c r="AJ104" s="66"/>
      <c r="AK104" s="162"/>
      <c r="AL104" s="160"/>
      <c r="AS104" s="66"/>
      <c r="AT104" s="162"/>
      <c r="AU104" s="160"/>
      <c r="AZ104" s="66"/>
      <c r="BA104" s="162"/>
      <c r="BB104" s="160"/>
      <c r="BK104" s="66"/>
      <c r="BL104" s="162"/>
      <c r="BM104" s="160"/>
      <c r="BS104" s="66"/>
      <c r="BT104" s="162"/>
      <c r="BU104" s="160"/>
      <c r="CA104" s="162"/>
      <c r="CB104" s="160"/>
      <c r="CH104" s="66"/>
      <c r="CI104" s="162"/>
      <c r="CJ104" s="155"/>
      <c r="CK104" s="155"/>
      <c r="CL104" s="155"/>
      <c r="CO104" s="66"/>
      <c r="CP104" s="162"/>
      <c r="CQ104" s="160"/>
      <c r="DT104" s="66"/>
      <c r="DU104" s="162"/>
      <c r="DV104" s="160"/>
      <c r="EE104" s="66"/>
      <c r="EF104" s="162"/>
      <c r="EG104" s="160"/>
      <c r="ER104" s="66"/>
      <c r="ES104" s="162"/>
      <c r="ET104" s="160"/>
      <c r="FR104" s="66"/>
      <c r="FS104" s="162"/>
      <c r="FT104" s="160"/>
      <c r="GR104" s="66"/>
      <c r="GS104" s="162"/>
      <c r="GT104" s="160"/>
      <c r="HG104" s="66"/>
      <c r="HH104" s="162"/>
      <c r="HK104" s="66"/>
    </row>
    <row r="105" spans="2:219">
      <c r="B105" s="160"/>
      <c r="I105" s="161"/>
      <c r="J105" s="161"/>
      <c r="L105" s="162"/>
      <c r="M105" s="160"/>
      <c r="R105" s="66"/>
      <c r="S105" s="162"/>
      <c r="Y105" s="66"/>
      <c r="Z105" s="162"/>
      <c r="AA105" s="160"/>
      <c r="AJ105" s="66"/>
      <c r="AK105" s="162"/>
      <c r="AL105" s="160"/>
      <c r="AS105" s="66"/>
      <c r="AT105" s="162"/>
      <c r="AU105" s="160"/>
      <c r="AZ105" s="66"/>
      <c r="BA105" s="162"/>
      <c r="BB105" s="160"/>
      <c r="BK105" s="66"/>
      <c r="BL105" s="162"/>
      <c r="BM105" s="160"/>
      <c r="BS105" s="66"/>
      <c r="BT105" s="162"/>
      <c r="BU105" s="160"/>
      <c r="CA105" s="162"/>
      <c r="CB105" s="160"/>
      <c r="CH105" s="66"/>
      <c r="CI105" s="162"/>
      <c r="CJ105" s="155"/>
      <c r="CK105" s="155"/>
      <c r="CL105" s="155"/>
      <c r="CO105" s="66"/>
      <c r="CP105" s="162"/>
      <c r="CQ105" s="160"/>
      <c r="DT105" s="66"/>
      <c r="DU105" s="162"/>
      <c r="DV105" s="160"/>
      <c r="EE105" s="66"/>
      <c r="EF105" s="162"/>
      <c r="EG105" s="160"/>
      <c r="ER105" s="66"/>
      <c r="ES105" s="162"/>
      <c r="ET105" s="160"/>
      <c r="FR105" s="66"/>
      <c r="FS105" s="162"/>
      <c r="FT105" s="160"/>
      <c r="GR105" s="66"/>
      <c r="GS105" s="162"/>
      <c r="GT105" s="160"/>
      <c r="HG105" s="66"/>
      <c r="HH105" s="162"/>
      <c r="HK105" s="66"/>
    </row>
    <row r="106" spans="2:219">
      <c r="B106" s="160"/>
      <c r="I106" s="161"/>
      <c r="J106" s="161"/>
      <c r="L106" s="162"/>
      <c r="M106" s="160"/>
      <c r="R106" s="66"/>
      <c r="S106" s="162"/>
      <c r="Y106" s="66"/>
      <c r="Z106" s="162"/>
      <c r="AA106" s="160"/>
      <c r="AJ106" s="66"/>
      <c r="AK106" s="162"/>
      <c r="AL106" s="160"/>
      <c r="AS106" s="66"/>
      <c r="AT106" s="162"/>
      <c r="AU106" s="160"/>
      <c r="AZ106" s="66"/>
      <c r="BA106" s="162"/>
      <c r="BB106" s="160"/>
      <c r="BK106" s="66"/>
      <c r="BL106" s="162"/>
      <c r="BM106" s="160"/>
      <c r="BS106" s="66"/>
      <c r="BT106" s="162"/>
      <c r="BU106" s="160"/>
      <c r="CA106" s="162"/>
      <c r="CB106" s="160"/>
      <c r="CH106" s="66"/>
      <c r="CI106" s="162"/>
      <c r="CJ106" s="155"/>
      <c r="CK106" s="155"/>
      <c r="CL106" s="155"/>
      <c r="CO106" s="66"/>
      <c r="CP106" s="162"/>
      <c r="CQ106" s="160"/>
      <c r="DT106" s="66"/>
      <c r="DU106" s="162"/>
      <c r="DV106" s="160"/>
      <c r="EE106" s="66"/>
      <c r="EF106" s="162"/>
      <c r="EG106" s="160"/>
      <c r="ER106" s="66"/>
      <c r="ES106" s="162"/>
      <c r="ET106" s="160"/>
      <c r="FR106" s="66"/>
      <c r="FS106" s="162"/>
      <c r="FT106" s="160"/>
      <c r="GR106" s="66"/>
      <c r="GS106" s="162"/>
      <c r="GT106" s="160"/>
      <c r="HG106" s="66"/>
      <c r="HH106" s="162"/>
      <c r="HK106" s="66"/>
    </row>
    <row r="107" spans="2:219">
      <c r="B107" s="160"/>
      <c r="I107" s="161"/>
      <c r="J107" s="161"/>
      <c r="L107" s="162"/>
      <c r="M107" s="160"/>
      <c r="R107" s="66"/>
      <c r="S107" s="162"/>
      <c r="Y107" s="66"/>
      <c r="Z107" s="162"/>
      <c r="AA107" s="160"/>
      <c r="AJ107" s="66"/>
      <c r="AK107" s="162"/>
      <c r="AL107" s="160"/>
      <c r="AS107" s="66"/>
      <c r="AT107" s="162"/>
      <c r="AU107" s="160"/>
      <c r="AZ107" s="66"/>
      <c r="BA107" s="162"/>
      <c r="BB107" s="160"/>
      <c r="BK107" s="66"/>
      <c r="BL107" s="162"/>
      <c r="BM107" s="160"/>
      <c r="BS107" s="66"/>
      <c r="BT107" s="162"/>
      <c r="BU107" s="160"/>
      <c r="CA107" s="162"/>
      <c r="CB107" s="160"/>
      <c r="CH107" s="66"/>
      <c r="CI107" s="162"/>
      <c r="CJ107" s="155"/>
      <c r="CK107" s="155"/>
      <c r="CL107" s="155"/>
      <c r="CO107" s="66"/>
      <c r="CP107" s="162"/>
      <c r="CQ107" s="160"/>
      <c r="DT107" s="66"/>
      <c r="DU107" s="162"/>
      <c r="DV107" s="160"/>
      <c r="EE107" s="66"/>
      <c r="EF107" s="162"/>
      <c r="EG107" s="160"/>
      <c r="ER107" s="66"/>
      <c r="ES107" s="162"/>
      <c r="ET107" s="160"/>
      <c r="FR107" s="66"/>
      <c r="FS107" s="162"/>
      <c r="FT107" s="160"/>
      <c r="GR107" s="66"/>
      <c r="GS107" s="162"/>
      <c r="GT107" s="160"/>
      <c r="HG107" s="66"/>
      <c r="HH107" s="162"/>
      <c r="HK107" s="66"/>
    </row>
    <row r="108" spans="2:219">
      <c r="B108" s="160"/>
      <c r="I108" s="161"/>
      <c r="J108" s="161"/>
      <c r="L108" s="162"/>
      <c r="M108" s="160"/>
      <c r="R108" s="66"/>
      <c r="S108" s="162"/>
      <c r="Y108" s="66"/>
      <c r="Z108" s="162"/>
      <c r="AA108" s="160"/>
      <c r="AJ108" s="66"/>
      <c r="AK108" s="162"/>
      <c r="AL108" s="160"/>
      <c r="AS108" s="66"/>
      <c r="AT108" s="162"/>
      <c r="AU108" s="160"/>
      <c r="AZ108" s="66"/>
      <c r="BA108" s="162"/>
      <c r="BB108" s="160"/>
      <c r="BK108" s="66"/>
      <c r="BL108" s="162"/>
      <c r="BM108" s="160"/>
      <c r="BS108" s="66"/>
      <c r="BT108" s="162"/>
      <c r="BU108" s="160"/>
      <c r="CA108" s="162"/>
      <c r="CB108" s="160"/>
      <c r="CH108" s="66"/>
      <c r="CI108" s="162"/>
      <c r="CJ108" s="155"/>
      <c r="CK108" s="155"/>
      <c r="CL108" s="155"/>
      <c r="CO108" s="66"/>
      <c r="CP108" s="162"/>
      <c r="CQ108" s="160"/>
      <c r="DT108" s="66"/>
      <c r="DU108" s="162"/>
      <c r="DV108" s="160"/>
      <c r="EE108" s="66"/>
      <c r="EF108" s="162"/>
      <c r="EG108" s="160"/>
      <c r="ER108" s="66"/>
      <c r="ES108" s="162"/>
      <c r="ET108" s="160"/>
      <c r="FR108" s="66"/>
      <c r="FS108" s="162"/>
      <c r="FT108" s="160"/>
      <c r="GR108" s="66"/>
      <c r="GS108" s="162"/>
      <c r="GT108" s="160"/>
      <c r="HG108" s="66"/>
      <c r="HH108" s="162"/>
      <c r="HK108" s="66"/>
    </row>
    <row r="109" spans="2:219">
      <c r="B109" s="160"/>
      <c r="I109" s="161"/>
      <c r="J109" s="161"/>
      <c r="L109" s="162"/>
      <c r="M109" s="160"/>
      <c r="R109" s="66"/>
      <c r="S109" s="162"/>
      <c r="Y109" s="66"/>
      <c r="Z109" s="162"/>
      <c r="AA109" s="160"/>
      <c r="AJ109" s="66"/>
      <c r="AK109" s="162"/>
      <c r="AL109" s="160"/>
      <c r="AS109" s="66"/>
      <c r="AT109" s="162"/>
      <c r="AU109" s="160"/>
      <c r="AZ109" s="66"/>
      <c r="BA109" s="162"/>
      <c r="BB109" s="160"/>
      <c r="BK109" s="66"/>
      <c r="BL109" s="162"/>
      <c r="BM109" s="160"/>
      <c r="BS109" s="66"/>
      <c r="BT109" s="162"/>
      <c r="BU109" s="160"/>
      <c r="CA109" s="162"/>
      <c r="CB109" s="160"/>
      <c r="CH109" s="66"/>
      <c r="CI109" s="162"/>
      <c r="CJ109" s="155"/>
      <c r="CK109" s="155"/>
      <c r="CL109" s="155"/>
      <c r="CO109" s="66"/>
      <c r="CP109" s="162"/>
      <c r="CQ109" s="160"/>
      <c r="DT109" s="66"/>
      <c r="DU109" s="162"/>
      <c r="DV109" s="160"/>
      <c r="EE109" s="66"/>
      <c r="EF109" s="162"/>
      <c r="EG109" s="160"/>
      <c r="ER109" s="66"/>
      <c r="ES109" s="162"/>
      <c r="ET109" s="160"/>
      <c r="FR109" s="66"/>
      <c r="FS109" s="162"/>
      <c r="FT109" s="160"/>
      <c r="GR109" s="66"/>
      <c r="GS109" s="162"/>
      <c r="GT109" s="160"/>
      <c r="HG109" s="66"/>
      <c r="HH109" s="162"/>
      <c r="HK109" s="66"/>
    </row>
    <row r="110" spans="2:219">
      <c r="B110" s="160"/>
      <c r="I110" s="161"/>
      <c r="J110" s="161"/>
      <c r="L110" s="162"/>
      <c r="M110" s="160"/>
      <c r="R110" s="66"/>
      <c r="S110" s="162"/>
      <c r="Y110" s="66"/>
      <c r="Z110" s="162"/>
      <c r="AA110" s="160"/>
      <c r="AJ110" s="66"/>
      <c r="AK110" s="162"/>
      <c r="AL110" s="160"/>
      <c r="AS110" s="66"/>
      <c r="AT110" s="162"/>
      <c r="AU110" s="160"/>
      <c r="AZ110" s="66"/>
      <c r="BA110" s="162"/>
      <c r="BB110" s="160"/>
      <c r="BK110" s="66"/>
      <c r="BL110" s="162"/>
      <c r="BM110" s="160"/>
      <c r="BS110" s="66"/>
      <c r="BT110" s="162"/>
      <c r="BU110" s="160"/>
      <c r="CA110" s="162"/>
      <c r="CB110" s="160"/>
      <c r="CH110" s="66"/>
      <c r="CI110" s="162"/>
      <c r="CJ110" s="155"/>
      <c r="CK110" s="155"/>
      <c r="CL110" s="155"/>
      <c r="CO110" s="66"/>
      <c r="CP110" s="162"/>
      <c r="CQ110" s="160"/>
      <c r="DT110" s="66"/>
      <c r="DU110" s="162"/>
      <c r="DV110" s="160"/>
      <c r="EE110" s="66"/>
      <c r="EF110" s="162"/>
      <c r="EG110" s="160"/>
      <c r="ER110" s="66"/>
      <c r="ES110" s="162"/>
      <c r="ET110" s="160"/>
      <c r="FR110" s="66"/>
      <c r="FS110" s="162"/>
      <c r="FT110" s="160"/>
      <c r="GR110" s="66"/>
      <c r="GS110" s="162"/>
      <c r="GT110" s="160"/>
      <c r="HG110" s="66"/>
      <c r="HH110" s="162"/>
      <c r="HK110" s="66"/>
    </row>
    <row r="111" spans="2:219">
      <c r="B111" s="160"/>
      <c r="I111" s="161"/>
      <c r="J111" s="161"/>
      <c r="L111" s="162"/>
      <c r="M111" s="160"/>
      <c r="R111" s="66"/>
      <c r="S111" s="162"/>
      <c r="Y111" s="66"/>
      <c r="Z111" s="162"/>
      <c r="AA111" s="160"/>
      <c r="AJ111" s="66"/>
      <c r="AK111" s="162"/>
      <c r="AL111" s="160"/>
      <c r="AS111" s="66"/>
      <c r="AT111" s="162"/>
      <c r="AU111" s="160"/>
      <c r="AZ111" s="66"/>
      <c r="BA111" s="162"/>
      <c r="BB111" s="160"/>
      <c r="BK111" s="66"/>
      <c r="BL111" s="162"/>
      <c r="BM111" s="160"/>
      <c r="BS111" s="66"/>
      <c r="BT111" s="162"/>
      <c r="BU111" s="160"/>
      <c r="CA111" s="162"/>
      <c r="CB111" s="160"/>
      <c r="CH111" s="66"/>
      <c r="CI111" s="162"/>
      <c r="CJ111" s="155"/>
      <c r="CK111" s="155"/>
      <c r="CL111" s="155"/>
      <c r="CO111" s="66"/>
      <c r="CP111" s="162"/>
      <c r="CQ111" s="160"/>
      <c r="DT111" s="66"/>
      <c r="DU111" s="162"/>
      <c r="DV111" s="160"/>
      <c r="EE111" s="66"/>
      <c r="EF111" s="162"/>
      <c r="EG111" s="160"/>
      <c r="ER111" s="66"/>
      <c r="ES111" s="162"/>
      <c r="ET111" s="160"/>
      <c r="FR111" s="66"/>
      <c r="FS111" s="162"/>
      <c r="FT111" s="160"/>
      <c r="GR111" s="66"/>
      <c r="GS111" s="162"/>
      <c r="GT111" s="160"/>
      <c r="HG111" s="66"/>
      <c r="HH111" s="162"/>
      <c r="HK111" s="66"/>
    </row>
    <row r="112" spans="2:219">
      <c r="B112" s="160"/>
      <c r="I112" s="161"/>
      <c r="J112" s="161"/>
      <c r="L112" s="162"/>
      <c r="M112" s="160"/>
      <c r="R112" s="66"/>
      <c r="S112" s="162"/>
      <c r="Y112" s="66"/>
      <c r="Z112" s="162"/>
      <c r="AA112" s="160"/>
      <c r="AJ112" s="66"/>
      <c r="AK112" s="162"/>
      <c r="AL112" s="160"/>
      <c r="AS112" s="66"/>
      <c r="AT112" s="162"/>
      <c r="AU112" s="160"/>
      <c r="AZ112" s="66"/>
      <c r="BA112" s="162"/>
      <c r="BB112" s="160"/>
      <c r="BK112" s="66"/>
      <c r="BL112" s="162"/>
      <c r="BM112" s="160"/>
      <c r="BS112" s="66"/>
      <c r="BT112" s="162"/>
      <c r="BU112" s="160"/>
      <c r="CA112" s="162"/>
      <c r="CB112" s="160"/>
      <c r="CH112" s="66"/>
      <c r="CI112" s="162"/>
      <c r="CJ112" s="155"/>
      <c r="CK112" s="155"/>
      <c r="CL112" s="155"/>
      <c r="CO112" s="66"/>
      <c r="CP112" s="162"/>
      <c r="CQ112" s="160"/>
      <c r="DT112" s="66"/>
      <c r="DU112" s="162"/>
      <c r="DV112" s="160"/>
      <c r="EE112" s="66"/>
      <c r="EF112" s="162"/>
      <c r="EG112" s="160"/>
      <c r="ER112" s="66"/>
      <c r="ES112" s="162"/>
      <c r="ET112" s="160"/>
      <c r="FR112" s="66"/>
      <c r="FS112" s="162"/>
      <c r="FT112" s="160"/>
      <c r="GR112" s="66"/>
      <c r="GS112" s="162"/>
      <c r="GT112" s="160"/>
      <c r="HG112" s="66"/>
      <c r="HH112" s="162"/>
      <c r="HK112" s="66"/>
    </row>
    <row r="113" spans="2:219">
      <c r="B113" s="160"/>
      <c r="I113" s="161"/>
      <c r="J113" s="161"/>
      <c r="L113" s="162"/>
      <c r="M113" s="160"/>
      <c r="R113" s="66"/>
      <c r="S113" s="162"/>
      <c r="Y113" s="66"/>
      <c r="Z113" s="162"/>
      <c r="AA113" s="160"/>
      <c r="AJ113" s="66"/>
      <c r="AK113" s="162"/>
      <c r="AL113" s="160"/>
      <c r="AS113" s="66"/>
      <c r="AT113" s="162"/>
      <c r="AU113" s="160"/>
      <c r="AZ113" s="66"/>
      <c r="BA113" s="162"/>
      <c r="BB113" s="160"/>
      <c r="BK113" s="66"/>
      <c r="BL113" s="162"/>
      <c r="BM113" s="160"/>
      <c r="BS113" s="66"/>
      <c r="BT113" s="162"/>
      <c r="BU113" s="160"/>
      <c r="CA113" s="162"/>
      <c r="CB113" s="160"/>
      <c r="CH113" s="66"/>
      <c r="CI113" s="162"/>
      <c r="CJ113" s="155"/>
      <c r="CK113" s="155"/>
      <c r="CL113" s="155"/>
      <c r="CO113" s="66"/>
      <c r="CP113" s="162"/>
      <c r="CQ113" s="160"/>
      <c r="DT113" s="66"/>
      <c r="DU113" s="162"/>
      <c r="DV113" s="160"/>
      <c r="EE113" s="66"/>
      <c r="EF113" s="162"/>
      <c r="EG113" s="160"/>
      <c r="ER113" s="66"/>
      <c r="ES113" s="162"/>
      <c r="ET113" s="160"/>
      <c r="FR113" s="66"/>
      <c r="FS113" s="162"/>
      <c r="FT113" s="160"/>
      <c r="GR113" s="66"/>
      <c r="GS113" s="162"/>
      <c r="GT113" s="160"/>
      <c r="HG113" s="66"/>
      <c r="HH113" s="162"/>
      <c r="HK113" s="66"/>
    </row>
    <row r="114" spans="2:219">
      <c r="B114" s="160"/>
      <c r="I114" s="161"/>
      <c r="J114" s="161"/>
      <c r="L114" s="162"/>
      <c r="M114" s="160"/>
      <c r="R114" s="66"/>
      <c r="S114" s="162"/>
      <c r="Y114" s="66"/>
      <c r="Z114" s="162"/>
      <c r="AA114" s="160"/>
      <c r="AJ114" s="66"/>
      <c r="AK114" s="162"/>
      <c r="AL114" s="160"/>
      <c r="AS114" s="66"/>
      <c r="AT114" s="162"/>
      <c r="AU114" s="160"/>
      <c r="AZ114" s="66"/>
      <c r="BA114" s="162"/>
      <c r="BB114" s="160"/>
      <c r="BK114" s="66"/>
      <c r="BL114" s="162"/>
      <c r="BM114" s="160"/>
      <c r="BS114" s="66"/>
      <c r="BT114" s="162"/>
      <c r="BU114" s="160"/>
      <c r="CA114" s="162"/>
      <c r="CB114" s="160"/>
      <c r="CH114" s="66"/>
      <c r="CI114" s="162"/>
      <c r="CJ114" s="155"/>
      <c r="CK114" s="155"/>
      <c r="CL114" s="155"/>
      <c r="CO114" s="66"/>
      <c r="CP114" s="162"/>
      <c r="CQ114" s="160"/>
      <c r="DT114" s="66"/>
      <c r="DU114" s="162"/>
      <c r="DV114" s="160"/>
      <c r="EE114" s="66"/>
      <c r="EF114" s="162"/>
      <c r="EG114" s="160"/>
      <c r="ER114" s="66"/>
      <c r="ES114" s="162"/>
      <c r="ET114" s="160"/>
      <c r="FR114" s="66"/>
      <c r="FS114" s="162"/>
      <c r="FT114" s="160"/>
      <c r="GR114" s="66"/>
      <c r="GS114" s="162"/>
      <c r="GT114" s="160"/>
      <c r="HG114" s="66"/>
      <c r="HH114" s="162"/>
      <c r="HK114" s="66"/>
    </row>
    <row r="115" spans="2:219">
      <c r="B115" s="160"/>
      <c r="I115" s="161"/>
      <c r="J115" s="161"/>
      <c r="L115" s="162"/>
      <c r="M115" s="160"/>
      <c r="R115" s="66"/>
      <c r="S115" s="162"/>
      <c r="Y115" s="66"/>
      <c r="Z115" s="162"/>
      <c r="AA115" s="160"/>
      <c r="AJ115" s="66"/>
      <c r="AK115" s="162"/>
      <c r="AL115" s="160"/>
      <c r="AS115" s="66"/>
      <c r="AT115" s="162"/>
      <c r="AU115" s="160"/>
      <c r="AZ115" s="66"/>
      <c r="BA115" s="162"/>
      <c r="BB115" s="160"/>
      <c r="BK115" s="66"/>
      <c r="BL115" s="162"/>
      <c r="BM115" s="160"/>
      <c r="BS115" s="66"/>
      <c r="BT115" s="162"/>
      <c r="BU115" s="160"/>
      <c r="CA115" s="162"/>
      <c r="CB115" s="160"/>
      <c r="CH115" s="66"/>
      <c r="CI115" s="162"/>
      <c r="CJ115" s="155"/>
      <c r="CK115" s="155"/>
      <c r="CL115" s="155"/>
      <c r="CO115" s="66"/>
      <c r="CP115" s="162"/>
      <c r="CQ115" s="160"/>
      <c r="DT115" s="66"/>
      <c r="DU115" s="162"/>
      <c r="DV115" s="160"/>
      <c r="EE115" s="66"/>
      <c r="EF115" s="162"/>
      <c r="EG115" s="160"/>
      <c r="ER115" s="66"/>
      <c r="ES115" s="162"/>
      <c r="ET115" s="160"/>
      <c r="FR115" s="66"/>
      <c r="FS115" s="162"/>
      <c r="FT115" s="160"/>
      <c r="GR115" s="66"/>
      <c r="GS115" s="162"/>
      <c r="GT115" s="160"/>
      <c r="HG115" s="66"/>
      <c r="HH115" s="162"/>
      <c r="HK115" s="66"/>
    </row>
    <row r="116" spans="2:219">
      <c r="B116" s="160"/>
      <c r="I116" s="161"/>
      <c r="J116" s="161"/>
      <c r="L116" s="162"/>
      <c r="M116" s="160"/>
      <c r="R116" s="66"/>
      <c r="S116" s="162"/>
      <c r="Y116" s="66"/>
      <c r="Z116" s="162"/>
      <c r="AA116" s="160"/>
      <c r="AJ116" s="66"/>
      <c r="AK116" s="162"/>
      <c r="AL116" s="160"/>
      <c r="AS116" s="66"/>
      <c r="AT116" s="162"/>
      <c r="AU116" s="160"/>
      <c r="AZ116" s="66"/>
      <c r="BA116" s="162"/>
      <c r="BB116" s="160"/>
      <c r="BK116" s="66"/>
      <c r="BL116" s="162"/>
      <c r="BM116" s="160"/>
      <c r="BS116" s="66"/>
      <c r="BT116" s="162"/>
      <c r="BU116" s="160"/>
      <c r="CA116" s="162"/>
      <c r="CB116" s="160"/>
      <c r="CH116" s="66"/>
      <c r="CI116" s="162"/>
      <c r="CJ116" s="155"/>
      <c r="CK116" s="155"/>
      <c r="CL116" s="155"/>
      <c r="CO116" s="66"/>
      <c r="CP116" s="162"/>
      <c r="CQ116" s="160"/>
      <c r="DT116" s="66"/>
      <c r="DU116" s="162"/>
      <c r="DV116" s="160"/>
      <c r="EE116" s="66"/>
      <c r="EF116" s="162"/>
      <c r="EG116" s="160"/>
      <c r="ER116" s="66"/>
      <c r="ES116" s="162"/>
      <c r="ET116" s="160"/>
      <c r="FR116" s="66"/>
      <c r="FS116" s="162"/>
      <c r="FT116" s="160"/>
      <c r="GR116" s="66"/>
      <c r="GS116" s="162"/>
      <c r="GT116" s="160"/>
      <c r="HG116" s="66"/>
      <c r="HH116" s="162"/>
      <c r="HK116" s="66"/>
    </row>
    <row r="117" spans="2:219">
      <c r="B117" s="160"/>
      <c r="I117" s="161"/>
      <c r="J117" s="161"/>
      <c r="L117" s="162"/>
      <c r="M117" s="160"/>
      <c r="R117" s="66"/>
      <c r="S117" s="162"/>
      <c r="Y117" s="66"/>
      <c r="Z117" s="162"/>
      <c r="AA117" s="160"/>
      <c r="AJ117" s="66"/>
      <c r="AK117" s="162"/>
      <c r="AL117" s="160"/>
      <c r="AS117" s="66"/>
      <c r="AT117" s="162"/>
      <c r="AU117" s="160"/>
      <c r="AZ117" s="66"/>
      <c r="BA117" s="162"/>
      <c r="BB117" s="160"/>
      <c r="BK117" s="66"/>
      <c r="BL117" s="162"/>
      <c r="BM117" s="160"/>
      <c r="BS117" s="66"/>
      <c r="BT117" s="162"/>
      <c r="BU117" s="160"/>
      <c r="CA117" s="162"/>
      <c r="CB117" s="160"/>
      <c r="CH117" s="66"/>
      <c r="CI117" s="162"/>
      <c r="CJ117" s="155"/>
      <c r="CK117" s="155"/>
      <c r="CL117" s="155"/>
      <c r="CO117" s="66"/>
      <c r="CP117" s="162"/>
      <c r="CQ117" s="160"/>
      <c r="DT117" s="66"/>
      <c r="DU117" s="162"/>
      <c r="DV117" s="160"/>
      <c r="EE117" s="66"/>
      <c r="EF117" s="162"/>
      <c r="EG117" s="160"/>
      <c r="ER117" s="66"/>
      <c r="ES117" s="162"/>
      <c r="ET117" s="160"/>
      <c r="FR117" s="66"/>
      <c r="FS117" s="162"/>
      <c r="FT117" s="160"/>
      <c r="GR117" s="66"/>
      <c r="GS117" s="162"/>
      <c r="GT117" s="160"/>
      <c r="HG117" s="66"/>
      <c r="HH117" s="162"/>
      <c r="HK117" s="66"/>
    </row>
    <row r="118" spans="2:219">
      <c r="B118" s="160"/>
      <c r="I118" s="161"/>
      <c r="J118" s="161"/>
      <c r="L118" s="162"/>
      <c r="M118" s="160"/>
      <c r="R118" s="66"/>
      <c r="S118" s="162"/>
      <c r="Y118" s="66"/>
      <c r="Z118" s="162"/>
      <c r="AA118" s="160"/>
      <c r="AJ118" s="66"/>
      <c r="AK118" s="162"/>
      <c r="AL118" s="160"/>
      <c r="AS118" s="66"/>
      <c r="AT118" s="162"/>
      <c r="AU118" s="160"/>
      <c r="AZ118" s="66"/>
      <c r="BA118" s="162"/>
      <c r="BB118" s="160"/>
      <c r="BK118" s="66"/>
      <c r="BL118" s="162"/>
      <c r="BM118" s="160"/>
      <c r="BS118" s="66"/>
      <c r="BT118" s="162"/>
      <c r="BU118" s="160"/>
      <c r="CA118" s="162"/>
      <c r="CB118" s="160"/>
      <c r="CH118" s="66"/>
      <c r="CI118" s="162"/>
      <c r="CJ118" s="155"/>
      <c r="CK118" s="155"/>
      <c r="CL118" s="155"/>
      <c r="CO118" s="66"/>
      <c r="CP118" s="162"/>
      <c r="CQ118" s="160"/>
      <c r="DT118" s="66"/>
      <c r="DU118" s="162"/>
      <c r="DV118" s="160"/>
      <c r="EE118" s="66"/>
      <c r="EF118" s="162"/>
      <c r="EG118" s="160"/>
      <c r="ER118" s="66"/>
      <c r="ES118" s="162"/>
      <c r="ET118" s="160"/>
      <c r="FR118" s="66"/>
      <c r="FS118" s="162"/>
      <c r="FT118" s="160"/>
      <c r="GR118" s="66"/>
      <c r="GS118" s="162"/>
      <c r="GT118" s="160"/>
      <c r="HG118" s="66"/>
      <c r="HH118" s="162"/>
      <c r="HK118" s="66"/>
    </row>
    <row r="119" spans="2:219">
      <c r="B119" s="160"/>
      <c r="I119" s="161"/>
      <c r="J119" s="161"/>
      <c r="L119" s="162"/>
      <c r="M119" s="160"/>
      <c r="R119" s="66"/>
      <c r="S119" s="162"/>
      <c r="Y119" s="66"/>
      <c r="Z119" s="162"/>
      <c r="AA119" s="160"/>
      <c r="AJ119" s="66"/>
      <c r="AK119" s="162"/>
      <c r="AL119" s="160"/>
      <c r="AS119" s="66"/>
      <c r="AT119" s="162"/>
      <c r="AU119" s="160"/>
      <c r="AZ119" s="66"/>
      <c r="BA119" s="162"/>
      <c r="BB119" s="160"/>
      <c r="BK119" s="66"/>
      <c r="BL119" s="162"/>
      <c r="BM119" s="160"/>
      <c r="BS119" s="66"/>
      <c r="BT119" s="162"/>
      <c r="BU119" s="160"/>
      <c r="CA119" s="162"/>
      <c r="CB119" s="160"/>
      <c r="CH119" s="66"/>
      <c r="CI119" s="162"/>
      <c r="CJ119" s="155"/>
      <c r="CK119" s="155"/>
      <c r="CL119" s="155"/>
      <c r="CO119" s="66"/>
      <c r="CP119" s="162"/>
      <c r="CQ119" s="160"/>
      <c r="DT119" s="66"/>
      <c r="DU119" s="162"/>
      <c r="DV119" s="160"/>
      <c r="EE119" s="66"/>
      <c r="EF119" s="162"/>
      <c r="EG119" s="160"/>
      <c r="ER119" s="66"/>
      <c r="ES119" s="162"/>
      <c r="ET119" s="160"/>
      <c r="FR119" s="66"/>
      <c r="FS119" s="162"/>
      <c r="FT119" s="160"/>
      <c r="GR119" s="66"/>
      <c r="GS119" s="162"/>
      <c r="GT119" s="160"/>
      <c r="HG119" s="66"/>
      <c r="HH119" s="162"/>
      <c r="HK119" s="66"/>
    </row>
    <row r="120" spans="2:219">
      <c r="B120" s="160"/>
      <c r="I120" s="161"/>
      <c r="J120" s="161"/>
      <c r="L120" s="162"/>
      <c r="M120" s="160"/>
      <c r="R120" s="66"/>
      <c r="S120" s="162"/>
      <c r="Y120" s="66"/>
      <c r="Z120" s="162"/>
      <c r="AA120" s="160"/>
      <c r="AJ120" s="66"/>
      <c r="AK120" s="162"/>
      <c r="AL120" s="160"/>
      <c r="AS120" s="66"/>
      <c r="AT120" s="162"/>
      <c r="AU120" s="160"/>
      <c r="AZ120" s="66"/>
      <c r="BA120" s="162"/>
      <c r="BB120" s="160"/>
      <c r="BK120" s="66"/>
      <c r="BL120" s="162"/>
      <c r="BM120" s="160"/>
      <c r="BS120" s="66"/>
      <c r="BT120" s="162"/>
      <c r="BU120" s="160"/>
      <c r="CA120" s="162"/>
      <c r="CB120" s="160"/>
      <c r="CH120" s="66"/>
      <c r="CI120" s="162"/>
      <c r="CJ120" s="155"/>
      <c r="CK120" s="155"/>
      <c r="CL120" s="155"/>
      <c r="CO120" s="66"/>
      <c r="CP120" s="162"/>
      <c r="CQ120" s="160"/>
      <c r="DT120" s="66"/>
      <c r="DU120" s="162"/>
      <c r="DV120" s="160"/>
      <c r="EE120" s="66"/>
      <c r="EF120" s="162"/>
      <c r="EG120" s="160"/>
      <c r="ER120" s="66"/>
      <c r="ES120" s="162"/>
      <c r="ET120" s="160"/>
      <c r="FR120" s="66"/>
      <c r="FS120" s="162"/>
      <c r="FT120" s="160"/>
      <c r="GR120" s="66"/>
      <c r="GS120" s="162"/>
      <c r="GT120" s="160"/>
      <c r="HG120" s="66"/>
      <c r="HH120" s="162"/>
      <c r="HK120" s="66"/>
    </row>
    <row r="121" spans="2:219">
      <c r="B121" s="160"/>
      <c r="I121" s="161"/>
      <c r="J121" s="161"/>
      <c r="L121" s="162"/>
      <c r="M121" s="160"/>
      <c r="R121" s="66"/>
      <c r="S121" s="162"/>
      <c r="Y121" s="66"/>
      <c r="Z121" s="162"/>
      <c r="AA121" s="160"/>
      <c r="AJ121" s="66"/>
      <c r="AK121" s="162"/>
      <c r="AL121" s="160"/>
      <c r="AS121" s="66"/>
      <c r="AT121" s="162"/>
      <c r="AU121" s="160"/>
      <c r="AZ121" s="66"/>
      <c r="BA121" s="162"/>
      <c r="BB121" s="160"/>
      <c r="BK121" s="66"/>
      <c r="BL121" s="162"/>
      <c r="BM121" s="160"/>
      <c r="BS121" s="66"/>
      <c r="BT121" s="162"/>
      <c r="BU121" s="160"/>
      <c r="CA121" s="162"/>
      <c r="CB121" s="160"/>
      <c r="CH121" s="66"/>
      <c r="CI121" s="162"/>
      <c r="CJ121" s="155"/>
      <c r="CK121" s="155"/>
      <c r="CL121" s="155"/>
      <c r="CO121" s="66"/>
      <c r="CP121" s="162"/>
      <c r="CQ121" s="160"/>
      <c r="DT121" s="66"/>
      <c r="DU121" s="162"/>
      <c r="DV121" s="160"/>
      <c r="EE121" s="66"/>
      <c r="EF121" s="162"/>
      <c r="EG121" s="160"/>
      <c r="ER121" s="66"/>
      <c r="ES121" s="162"/>
      <c r="ET121" s="160"/>
      <c r="FR121" s="66"/>
      <c r="FS121" s="162"/>
      <c r="FT121" s="160"/>
      <c r="GR121" s="66"/>
      <c r="GS121" s="162"/>
      <c r="GT121" s="160"/>
      <c r="HG121" s="66"/>
      <c r="HH121" s="162"/>
      <c r="HK121" s="66"/>
    </row>
    <row r="122" spans="2:219">
      <c r="B122" s="160"/>
      <c r="I122" s="161"/>
      <c r="J122" s="161"/>
      <c r="L122" s="162"/>
      <c r="M122" s="160"/>
      <c r="R122" s="66"/>
      <c r="S122" s="162"/>
      <c r="Y122" s="66"/>
      <c r="Z122" s="162"/>
      <c r="AA122" s="160"/>
      <c r="AJ122" s="66"/>
      <c r="AK122" s="162"/>
      <c r="AL122" s="160"/>
      <c r="AS122" s="66"/>
      <c r="AT122" s="162"/>
      <c r="AU122" s="160"/>
      <c r="AZ122" s="66"/>
      <c r="BA122" s="162"/>
      <c r="BB122" s="160"/>
      <c r="BK122" s="66"/>
      <c r="BL122" s="162"/>
      <c r="BM122" s="160"/>
      <c r="BS122" s="66"/>
      <c r="BT122" s="162"/>
      <c r="BU122" s="160"/>
      <c r="CA122" s="162"/>
      <c r="CB122" s="160"/>
      <c r="CH122" s="66"/>
      <c r="CI122" s="162"/>
      <c r="CJ122" s="155"/>
      <c r="CK122" s="155"/>
      <c r="CL122" s="155"/>
      <c r="CO122" s="66"/>
      <c r="CP122" s="162"/>
      <c r="CQ122" s="160"/>
      <c r="DT122" s="66"/>
      <c r="DU122" s="162"/>
      <c r="DV122" s="160"/>
      <c r="EE122" s="66"/>
      <c r="EF122" s="162"/>
      <c r="EG122" s="160"/>
      <c r="ER122" s="66"/>
      <c r="ES122" s="162"/>
      <c r="ET122" s="160"/>
      <c r="FR122" s="66"/>
      <c r="FS122" s="162"/>
      <c r="FT122" s="160"/>
      <c r="GR122" s="66"/>
      <c r="GS122" s="162"/>
      <c r="GT122" s="160"/>
      <c r="HG122" s="66"/>
      <c r="HH122" s="162"/>
      <c r="HK122" s="66"/>
    </row>
    <row r="123" spans="2:219">
      <c r="B123" s="160"/>
      <c r="I123" s="161"/>
      <c r="J123" s="161"/>
      <c r="L123" s="162"/>
      <c r="M123" s="160"/>
      <c r="R123" s="66"/>
      <c r="S123" s="162"/>
      <c r="Y123" s="66"/>
      <c r="Z123" s="162"/>
      <c r="AA123" s="160"/>
      <c r="AJ123" s="66"/>
      <c r="AK123" s="162"/>
      <c r="AL123" s="160"/>
      <c r="AS123" s="66"/>
      <c r="AT123" s="162"/>
      <c r="AU123" s="160"/>
      <c r="AZ123" s="66"/>
      <c r="BA123" s="162"/>
      <c r="BB123" s="160"/>
      <c r="BK123" s="66"/>
      <c r="BL123" s="162"/>
      <c r="BM123" s="160"/>
      <c r="BS123" s="66"/>
      <c r="BT123" s="162"/>
      <c r="BU123" s="160"/>
      <c r="CA123" s="162"/>
      <c r="CB123" s="160"/>
      <c r="CH123" s="66"/>
      <c r="CI123" s="162"/>
      <c r="CJ123" s="155"/>
      <c r="CK123" s="155"/>
      <c r="CL123" s="155"/>
      <c r="CO123" s="66"/>
      <c r="CP123" s="162"/>
      <c r="CQ123" s="160"/>
      <c r="DT123" s="66"/>
      <c r="DU123" s="162"/>
      <c r="DV123" s="160"/>
      <c r="EE123" s="66"/>
      <c r="EF123" s="162"/>
      <c r="EG123" s="160"/>
      <c r="ER123" s="66"/>
      <c r="ES123" s="162"/>
      <c r="ET123" s="160"/>
      <c r="FR123" s="66"/>
      <c r="FS123" s="162"/>
      <c r="FT123" s="160"/>
      <c r="GR123" s="66"/>
      <c r="GS123" s="162"/>
      <c r="GT123" s="160"/>
      <c r="HG123" s="66"/>
      <c r="HH123" s="162"/>
      <c r="HK123" s="66"/>
    </row>
    <row r="124" spans="2:219">
      <c r="B124" s="160"/>
      <c r="I124" s="161"/>
      <c r="J124" s="161"/>
      <c r="L124" s="162"/>
      <c r="M124" s="160"/>
      <c r="R124" s="66"/>
      <c r="S124" s="162"/>
      <c r="Y124" s="66"/>
      <c r="Z124" s="162"/>
      <c r="AA124" s="160"/>
      <c r="AJ124" s="66"/>
      <c r="AK124" s="162"/>
      <c r="AL124" s="160"/>
      <c r="AS124" s="66"/>
      <c r="AT124" s="162"/>
      <c r="AU124" s="160"/>
      <c r="AZ124" s="66"/>
      <c r="BA124" s="162"/>
      <c r="BB124" s="160"/>
      <c r="BK124" s="66"/>
      <c r="BL124" s="162"/>
      <c r="BM124" s="160"/>
      <c r="BS124" s="66"/>
      <c r="BT124" s="162"/>
      <c r="BU124" s="160"/>
      <c r="CA124" s="162"/>
      <c r="CB124" s="160"/>
      <c r="CH124" s="66"/>
      <c r="CI124" s="162"/>
      <c r="CJ124" s="155"/>
      <c r="CK124" s="155"/>
      <c r="CL124" s="155"/>
      <c r="CO124" s="66"/>
      <c r="CP124" s="162"/>
      <c r="CQ124" s="160"/>
      <c r="DT124" s="66"/>
      <c r="DU124" s="162"/>
      <c r="DV124" s="160"/>
      <c r="EE124" s="66"/>
      <c r="EF124" s="162"/>
      <c r="EG124" s="160"/>
      <c r="ER124" s="66"/>
      <c r="ES124" s="162"/>
      <c r="ET124" s="160"/>
      <c r="FR124" s="66"/>
      <c r="FS124" s="162"/>
      <c r="FT124" s="160"/>
      <c r="GR124" s="66"/>
      <c r="GS124" s="162"/>
      <c r="GT124" s="160"/>
      <c r="HG124" s="66"/>
      <c r="HH124" s="162"/>
      <c r="HK124" s="66"/>
    </row>
    <row r="125" spans="2:219">
      <c r="B125" s="160"/>
      <c r="I125" s="161"/>
      <c r="J125" s="161"/>
      <c r="L125" s="162"/>
      <c r="M125" s="160"/>
      <c r="R125" s="66"/>
      <c r="S125" s="162"/>
      <c r="Y125" s="66"/>
      <c r="Z125" s="162"/>
      <c r="AA125" s="160"/>
      <c r="AJ125" s="66"/>
      <c r="AK125" s="162"/>
      <c r="AL125" s="160"/>
      <c r="AS125" s="66"/>
      <c r="AT125" s="162"/>
      <c r="AU125" s="160"/>
      <c r="AZ125" s="66"/>
      <c r="BA125" s="162"/>
      <c r="BB125" s="160"/>
      <c r="BK125" s="66"/>
      <c r="BL125" s="162"/>
      <c r="BM125" s="160"/>
      <c r="BS125" s="66"/>
      <c r="BT125" s="162"/>
      <c r="BU125" s="160"/>
      <c r="CA125" s="162"/>
      <c r="CB125" s="160"/>
      <c r="CH125" s="66"/>
      <c r="CI125" s="162"/>
      <c r="CJ125" s="155"/>
      <c r="CK125" s="155"/>
      <c r="CL125" s="155"/>
      <c r="CO125" s="66"/>
      <c r="CP125" s="162"/>
      <c r="CQ125" s="160"/>
      <c r="DT125" s="66"/>
      <c r="DU125" s="162"/>
      <c r="DV125" s="160"/>
      <c r="EE125" s="66"/>
      <c r="EF125" s="162"/>
      <c r="EG125" s="160"/>
      <c r="ER125" s="66"/>
      <c r="ES125" s="162"/>
      <c r="ET125" s="160"/>
      <c r="FR125" s="66"/>
      <c r="FS125" s="162"/>
      <c r="FT125" s="160"/>
      <c r="GR125" s="66"/>
      <c r="GS125" s="162"/>
      <c r="GT125" s="160"/>
      <c r="HG125" s="66"/>
      <c r="HH125" s="162"/>
      <c r="HK125" s="66"/>
    </row>
    <row r="126" spans="2:219">
      <c r="B126" s="160"/>
      <c r="I126" s="161"/>
      <c r="J126" s="161"/>
      <c r="L126" s="162"/>
      <c r="M126" s="160"/>
      <c r="R126" s="66"/>
      <c r="S126" s="162"/>
      <c r="Y126" s="66"/>
      <c r="Z126" s="162"/>
      <c r="AA126" s="160"/>
      <c r="AJ126" s="66"/>
      <c r="AK126" s="162"/>
      <c r="AL126" s="160"/>
      <c r="AS126" s="66"/>
      <c r="AT126" s="162"/>
      <c r="AU126" s="160"/>
      <c r="AZ126" s="66"/>
      <c r="BA126" s="162"/>
      <c r="BB126" s="160"/>
      <c r="BK126" s="66"/>
      <c r="BL126" s="162"/>
      <c r="BM126" s="160"/>
      <c r="BS126" s="66"/>
      <c r="BT126" s="162"/>
      <c r="BU126" s="160"/>
      <c r="CA126" s="162"/>
      <c r="CB126" s="160"/>
      <c r="CH126" s="66"/>
      <c r="CI126" s="162"/>
      <c r="CJ126" s="155"/>
      <c r="CK126" s="155"/>
      <c r="CL126" s="155"/>
      <c r="CO126" s="66"/>
      <c r="CP126" s="162"/>
      <c r="CQ126" s="160"/>
      <c r="DT126" s="66"/>
      <c r="DU126" s="162"/>
      <c r="DV126" s="160"/>
      <c r="EE126" s="66"/>
      <c r="EF126" s="162"/>
      <c r="EG126" s="160"/>
      <c r="ER126" s="66"/>
      <c r="ES126" s="162"/>
      <c r="ET126" s="160"/>
      <c r="FR126" s="66"/>
      <c r="FS126" s="162"/>
      <c r="FT126" s="160"/>
      <c r="GR126" s="66"/>
      <c r="GS126" s="162"/>
      <c r="GT126" s="160"/>
      <c r="HG126" s="66"/>
      <c r="HH126" s="162"/>
      <c r="HK126" s="66"/>
    </row>
    <row r="127" spans="2:219">
      <c r="B127" s="160"/>
      <c r="I127" s="161"/>
      <c r="J127" s="161"/>
      <c r="L127" s="162"/>
      <c r="M127" s="160"/>
      <c r="R127" s="66"/>
      <c r="S127" s="162"/>
      <c r="Y127" s="66"/>
      <c r="Z127" s="162"/>
      <c r="AA127" s="160"/>
      <c r="AJ127" s="66"/>
      <c r="AK127" s="162"/>
      <c r="AL127" s="160"/>
      <c r="AS127" s="66"/>
      <c r="AT127" s="162"/>
      <c r="AU127" s="160"/>
      <c r="AZ127" s="66"/>
      <c r="BA127" s="162"/>
      <c r="BB127" s="160"/>
      <c r="BK127" s="66"/>
      <c r="BL127" s="162"/>
      <c r="BM127" s="160"/>
      <c r="BS127" s="66"/>
      <c r="BT127" s="162"/>
      <c r="BU127" s="160"/>
      <c r="CA127" s="162"/>
      <c r="CB127" s="160"/>
      <c r="CH127" s="66"/>
      <c r="CI127" s="162"/>
      <c r="CJ127" s="155"/>
      <c r="CK127" s="155"/>
      <c r="CL127" s="155"/>
      <c r="CO127" s="66"/>
      <c r="CP127" s="162"/>
      <c r="CQ127" s="160"/>
      <c r="DT127" s="66"/>
      <c r="DU127" s="162"/>
      <c r="DV127" s="160"/>
      <c r="EE127" s="66"/>
      <c r="EF127" s="162"/>
      <c r="EG127" s="160"/>
      <c r="ER127" s="66"/>
      <c r="ES127" s="162"/>
      <c r="ET127" s="160"/>
      <c r="FR127" s="66"/>
      <c r="FS127" s="162"/>
      <c r="FT127" s="160"/>
      <c r="GR127" s="66"/>
      <c r="GS127" s="162"/>
      <c r="GT127" s="160"/>
      <c r="HG127" s="66"/>
      <c r="HH127" s="162"/>
      <c r="HK127" s="66"/>
    </row>
    <row r="128" spans="2:219">
      <c r="B128" s="160"/>
      <c r="I128" s="161"/>
      <c r="J128" s="161"/>
      <c r="L128" s="162"/>
      <c r="M128" s="160"/>
      <c r="R128" s="66"/>
      <c r="S128" s="162"/>
      <c r="Y128" s="66"/>
      <c r="Z128" s="162"/>
      <c r="AA128" s="160"/>
      <c r="AJ128" s="66"/>
      <c r="AK128" s="162"/>
      <c r="AL128" s="160"/>
      <c r="AS128" s="66"/>
      <c r="AT128" s="162"/>
      <c r="AU128" s="160"/>
      <c r="AZ128" s="66"/>
      <c r="BA128" s="162"/>
      <c r="BB128" s="160"/>
      <c r="BK128" s="66"/>
      <c r="BL128" s="162"/>
      <c r="BM128" s="160"/>
      <c r="BS128" s="66"/>
      <c r="BT128" s="162"/>
      <c r="BU128" s="160"/>
      <c r="CA128" s="162"/>
      <c r="CB128" s="160"/>
      <c r="CH128" s="66"/>
      <c r="CI128" s="162"/>
      <c r="CJ128" s="155"/>
      <c r="CK128" s="155"/>
      <c r="CL128" s="155"/>
      <c r="CO128" s="66"/>
      <c r="CP128" s="162"/>
      <c r="CQ128" s="160"/>
      <c r="DT128" s="66"/>
      <c r="DU128" s="162"/>
      <c r="DV128" s="160"/>
      <c r="EE128" s="66"/>
      <c r="EF128" s="162"/>
      <c r="EG128" s="160"/>
      <c r="ER128" s="66"/>
      <c r="ES128" s="162"/>
      <c r="ET128" s="160"/>
      <c r="FR128" s="66"/>
      <c r="FS128" s="162"/>
      <c r="FT128" s="160"/>
      <c r="GR128" s="66"/>
      <c r="GS128" s="162"/>
      <c r="GT128" s="160"/>
      <c r="HG128" s="66"/>
      <c r="HH128" s="162"/>
      <c r="HK128" s="66"/>
    </row>
    <row r="129" spans="2:219">
      <c r="B129" s="160"/>
      <c r="I129" s="161"/>
      <c r="J129" s="161"/>
      <c r="L129" s="162"/>
      <c r="M129" s="160"/>
      <c r="R129" s="66"/>
      <c r="S129" s="162"/>
      <c r="Y129" s="66"/>
      <c r="Z129" s="162"/>
      <c r="AA129" s="160"/>
      <c r="AJ129" s="66"/>
      <c r="AK129" s="162"/>
      <c r="AL129" s="160"/>
      <c r="AS129" s="66"/>
      <c r="AT129" s="162"/>
      <c r="AU129" s="160"/>
      <c r="AZ129" s="66"/>
      <c r="BA129" s="162"/>
      <c r="BB129" s="160"/>
      <c r="BK129" s="66"/>
      <c r="BL129" s="162"/>
      <c r="BM129" s="160"/>
      <c r="BS129" s="66"/>
      <c r="BT129" s="162"/>
      <c r="BU129" s="160"/>
      <c r="CA129" s="162"/>
      <c r="CB129" s="160"/>
      <c r="CH129" s="66"/>
      <c r="CI129" s="162"/>
      <c r="CJ129" s="155"/>
      <c r="CK129" s="155"/>
      <c r="CL129" s="155"/>
      <c r="CO129" s="66"/>
      <c r="CP129" s="162"/>
      <c r="CQ129" s="160"/>
      <c r="DT129" s="66"/>
      <c r="DU129" s="162"/>
      <c r="DV129" s="160"/>
      <c r="EE129" s="66"/>
      <c r="EF129" s="162"/>
      <c r="EG129" s="160"/>
      <c r="ER129" s="66"/>
      <c r="ES129" s="162"/>
      <c r="ET129" s="160"/>
      <c r="FR129" s="66"/>
      <c r="FS129" s="162"/>
      <c r="FT129" s="160"/>
      <c r="GR129" s="66"/>
      <c r="GS129" s="162"/>
      <c r="GT129" s="160"/>
      <c r="HG129" s="66"/>
      <c r="HH129" s="162"/>
      <c r="HK129" s="66"/>
    </row>
    <row r="130" spans="2:219">
      <c r="B130" s="160"/>
      <c r="I130" s="161"/>
      <c r="J130" s="161"/>
      <c r="L130" s="162"/>
      <c r="M130" s="160"/>
      <c r="R130" s="66"/>
      <c r="S130" s="162"/>
      <c r="Y130" s="66"/>
      <c r="Z130" s="162"/>
      <c r="AA130" s="160"/>
      <c r="AJ130" s="66"/>
      <c r="AK130" s="162"/>
      <c r="AL130" s="160"/>
      <c r="AS130" s="66"/>
      <c r="AT130" s="162"/>
      <c r="AU130" s="160"/>
      <c r="AZ130" s="66"/>
      <c r="BA130" s="162"/>
      <c r="BB130" s="160"/>
      <c r="BK130" s="66"/>
      <c r="BL130" s="162"/>
      <c r="BM130" s="160"/>
      <c r="BS130" s="66"/>
      <c r="BT130" s="162"/>
      <c r="BU130" s="160"/>
      <c r="CA130" s="162"/>
      <c r="CB130" s="160"/>
      <c r="CH130" s="66"/>
      <c r="CI130" s="162"/>
      <c r="CJ130" s="155"/>
      <c r="CK130" s="155"/>
      <c r="CL130" s="155"/>
      <c r="CO130" s="66"/>
      <c r="CP130" s="162"/>
      <c r="CQ130" s="160"/>
      <c r="DT130" s="66"/>
      <c r="DU130" s="162"/>
      <c r="DV130" s="160"/>
      <c r="EE130" s="66"/>
      <c r="EF130" s="162"/>
      <c r="EG130" s="160"/>
      <c r="ER130" s="66"/>
      <c r="ES130" s="162"/>
      <c r="ET130" s="160"/>
      <c r="FR130" s="66"/>
      <c r="FS130" s="162"/>
      <c r="FT130" s="160"/>
      <c r="GR130" s="66"/>
      <c r="GS130" s="162"/>
      <c r="GT130" s="160"/>
      <c r="HG130" s="66"/>
      <c r="HH130" s="162"/>
      <c r="HK130" s="66"/>
    </row>
    <row r="131" spans="2:219">
      <c r="B131" s="160"/>
      <c r="I131" s="161"/>
      <c r="J131" s="161"/>
      <c r="L131" s="162"/>
      <c r="M131" s="160"/>
      <c r="R131" s="66"/>
      <c r="S131" s="162"/>
      <c r="Y131" s="66"/>
      <c r="Z131" s="162"/>
      <c r="AA131" s="160"/>
      <c r="AJ131" s="66"/>
      <c r="AK131" s="162"/>
      <c r="AL131" s="160"/>
      <c r="AS131" s="66"/>
      <c r="AT131" s="162"/>
      <c r="AU131" s="160"/>
      <c r="AZ131" s="66"/>
      <c r="BA131" s="162"/>
      <c r="BB131" s="160"/>
      <c r="BK131" s="66"/>
      <c r="BL131" s="162"/>
      <c r="BM131" s="160"/>
      <c r="BS131" s="66"/>
      <c r="BT131" s="162"/>
      <c r="BU131" s="160"/>
      <c r="CA131" s="162"/>
      <c r="CB131" s="160"/>
      <c r="CH131" s="66"/>
      <c r="CI131" s="162"/>
      <c r="CJ131" s="155"/>
      <c r="CK131" s="155"/>
      <c r="CL131" s="155"/>
      <c r="CO131" s="66"/>
      <c r="CP131" s="162"/>
      <c r="CQ131" s="160"/>
      <c r="DT131" s="66"/>
      <c r="DU131" s="162"/>
      <c r="DV131" s="160"/>
      <c r="EE131" s="66"/>
      <c r="EF131" s="162"/>
      <c r="EG131" s="160"/>
      <c r="ER131" s="66"/>
      <c r="ES131" s="162"/>
      <c r="ET131" s="160"/>
      <c r="FR131" s="66"/>
      <c r="FS131" s="162"/>
      <c r="FT131" s="160"/>
      <c r="GR131" s="66"/>
      <c r="GS131" s="162"/>
      <c r="GT131" s="160"/>
      <c r="HG131" s="66"/>
      <c r="HH131" s="162"/>
      <c r="HK131" s="66"/>
    </row>
    <row r="132" spans="2:219">
      <c r="B132" s="160"/>
      <c r="I132" s="161"/>
      <c r="J132" s="161"/>
      <c r="L132" s="162"/>
      <c r="M132" s="160"/>
      <c r="R132" s="66"/>
      <c r="S132" s="162"/>
      <c r="Y132" s="66"/>
      <c r="Z132" s="162"/>
      <c r="AA132" s="160"/>
      <c r="AJ132" s="66"/>
      <c r="AK132" s="162"/>
      <c r="AL132" s="160"/>
      <c r="AS132" s="66"/>
      <c r="AT132" s="162"/>
      <c r="AU132" s="160"/>
      <c r="AZ132" s="66"/>
      <c r="BA132" s="162"/>
      <c r="BB132" s="160"/>
      <c r="BK132" s="66"/>
      <c r="BL132" s="162"/>
      <c r="BM132" s="160"/>
      <c r="BS132" s="66"/>
      <c r="BT132" s="162"/>
      <c r="BU132" s="160"/>
      <c r="CA132" s="162"/>
      <c r="CB132" s="160"/>
      <c r="CH132" s="66"/>
      <c r="CI132" s="162"/>
      <c r="CJ132" s="155"/>
      <c r="CK132" s="155"/>
      <c r="CL132" s="155"/>
      <c r="CO132" s="66"/>
      <c r="CP132" s="162"/>
      <c r="CQ132" s="160"/>
      <c r="DT132" s="66"/>
      <c r="DU132" s="162"/>
      <c r="DV132" s="160"/>
      <c r="EE132" s="66"/>
      <c r="EF132" s="162"/>
      <c r="EG132" s="160"/>
      <c r="ER132" s="66"/>
      <c r="ES132" s="162"/>
      <c r="ET132" s="160"/>
      <c r="FR132" s="66"/>
      <c r="FS132" s="162"/>
      <c r="FT132" s="160"/>
      <c r="GR132" s="66"/>
      <c r="GS132" s="162"/>
      <c r="GT132" s="160"/>
      <c r="HG132" s="66"/>
      <c r="HH132" s="162"/>
      <c r="HK132" s="66"/>
    </row>
    <row r="133" spans="2:219">
      <c r="B133" s="160"/>
      <c r="I133" s="161"/>
      <c r="J133" s="161"/>
      <c r="L133" s="162"/>
      <c r="M133" s="160"/>
      <c r="R133" s="66"/>
      <c r="S133" s="162"/>
      <c r="Y133" s="66"/>
      <c r="Z133" s="162"/>
      <c r="AA133" s="160"/>
      <c r="AJ133" s="66"/>
      <c r="AK133" s="162"/>
      <c r="AL133" s="160"/>
      <c r="AS133" s="66"/>
      <c r="AT133" s="162"/>
      <c r="AU133" s="160"/>
      <c r="AZ133" s="66"/>
      <c r="BA133" s="162"/>
      <c r="BB133" s="160"/>
      <c r="BK133" s="66"/>
      <c r="BL133" s="162"/>
      <c r="BM133" s="160"/>
      <c r="BS133" s="66"/>
      <c r="BT133" s="162"/>
      <c r="BU133" s="160"/>
      <c r="CA133" s="162"/>
      <c r="CB133" s="160"/>
      <c r="CH133" s="66"/>
      <c r="CI133" s="162"/>
      <c r="CJ133" s="155"/>
      <c r="CK133" s="155"/>
      <c r="CL133" s="155"/>
      <c r="CO133" s="66"/>
      <c r="CP133" s="162"/>
      <c r="CQ133" s="160"/>
      <c r="DT133" s="66"/>
      <c r="DU133" s="162"/>
      <c r="DV133" s="160"/>
      <c r="EE133" s="66"/>
      <c r="EF133" s="162"/>
      <c r="EG133" s="160"/>
      <c r="ER133" s="66"/>
      <c r="ES133" s="162"/>
      <c r="ET133" s="160"/>
      <c r="FR133" s="66"/>
      <c r="FS133" s="162"/>
      <c r="FT133" s="160"/>
      <c r="GR133" s="66"/>
      <c r="GS133" s="162"/>
      <c r="GT133" s="160"/>
      <c r="HG133" s="66"/>
      <c r="HH133" s="162"/>
      <c r="HK133" s="66"/>
    </row>
    <row r="134" spans="2:219">
      <c r="B134" s="160"/>
      <c r="I134" s="161"/>
      <c r="J134" s="161"/>
      <c r="L134" s="162"/>
      <c r="M134" s="160"/>
      <c r="R134" s="66"/>
      <c r="S134" s="162"/>
      <c r="Y134" s="66"/>
      <c r="Z134" s="162"/>
      <c r="AA134" s="160"/>
      <c r="AJ134" s="66"/>
      <c r="AK134" s="162"/>
      <c r="AL134" s="160"/>
      <c r="AS134" s="66"/>
      <c r="AT134" s="162"/>
      <c r="AU134" s="160"/>
      <c r="AZ134" s="66"/>
      <c r="BA134" s="162"/>
      <c r="BB134" s="160"/>
      <c r="BK134" s="66"/>
      <c r="BL134" s="162"/>
      <c r="BM134" s="160"/>
      <c r="BS134" s="66"/>
      <c r="BT134" s="162"/>
      <c r="BU134" s="160"/>
      <c r="CA134" s="162"/>
      <c r="CB134" s="160"/>
      <c r="CH134" s="66"/>
      <c r="CI134" s="162"/>
      <c r="CJ134" s="155"/>
      <c r="CK134" s="155"/>
      <c r="CL134" s="155"/>
      <c r="CO134" s="66"/>
      <c r="CP134" s="162"/>
      <c r="CQ134" s="160"/>
      <c r="DT134" s="66"/>
      <c r="DU134" s="162"/>
      <c r="DV134" s="160"/>
      <c r="EE134" s="66"/>
      <c r="EF134" s="162"/>
      <c r="EG134" s="160"/>
      <c r="ER134" s="66"/>
      <c r="ES134" s="162"/>
      <c r="ET134" s="160"/>
      <c r="FR134" s="66"/>
      <c r="FS134" s="162"/>
      <c r="FT134" s="160"/>
      <c r="GR134" s="66"/>
      <c r="GS134" s="162"/>
      <c r="GT134" s="160"/>
      <c r="HG134" s="66"/>
      <c r="HH134" s="162"/>
      <c r="HK134" s="66"/>
    </row>
    <row r="135" spans="2:219">
      <c r="B135" s="160"/>
      <c r="I135" s="161"/>
      <c r="J135" s="161"/>
      <c r="L135" s="162"/>
      <c r="M135" s="160"/>
      <c r="R135" s="66"/>
      <c r="S135" s="162"/>
      <c r="Y135" s="66"/>
      <c r="Z135" s="162"/>
      <c r="AA135" s="160"/>
      <c r="AJ135" s="66"/>
      <c r="AK135" s="162"/>
      <c r="AL135" s="160"/>
      <c r="AS135" s="66"/>
      <c r="AT135" s="162"/>
      <c r="AU135" s="160"/>
      <c r="AZ135" s="66"/>
      <c r="BA135" s="162"/>
      <c r="BB135" s="160"/>
      <c r="BK135" s="66"/>
      <c r="BL135" s="162"/>
      <c r="BM135" s="160"/>
      <c r="BS135" s="66"/>
      <c r="BT135" s="162"/>
      <c r="BU135" s="160"/>
      <c r="CA135" s="162"/>
      <c r="CB135" s="160"/>
      <c r="CH135" s="66"/>
      <c r="CI135" s="162"/>
      <c r="CJ135" s="155"/>
      <c r="CK135" s="155"/>
      <c r="CL135" s="155"/>
      <c r="CO135" s="66"/>
      <c r="CP135" s="162"/>
      <c r="CQ135" s="160"/>
      <c r="DT135" s="66"/>
      <c r="DU135" s="162"/>
      <c r="DV135" s="160"/>
      <c r="EE135" s="66"/>
      <c r="EF135" s="162"/>
      <c r="EG135" s="160"/>
      <c r="ER135" s="66"/>
      <c r="ES135" s="162"/>
      <c r="ET135" s="160"/>
      <c r="FR135" s="66"/>
      <c r="FS135" s="162"/>
      <c r="FT135" s="160"/>
      <c r="GR135" s="66"/>
      <c r="GS135" s="162"/>
      <c r="GT135" s="160"/>
      <c r="HG135" s="66"/>
      <c r="HH135" s="162"/>
      <c r="HK135" s="66"/>
    </row>
    <row r="136" spans="2:219">
      <c r="B136" s="160"/>
      <c r="I136" s="161"/>
      <c r="J136" s="161"/>
      <c r="L136" s="162"/>
      <c r="M136" s="160"/>
      <c r="R136" s="66"/>
      <c r="S136" s="162"/>
      <c r="Y136" s="66"/>
      <c r="Z136" s="162"/>
      <c r="AA136" s="160"/>
      <c r="AJ136" s="66"/>
      <c r="AK136" s="162"/>
      <c r="AL136" s="160"/>
      <c r="AS136" s="66"/>
      <c r="AT136" s="162"/>
      <c r="AU136" s="160"/>
      <c r="AZ136" s="66"/>
      <c r="BA136" s="162"/>
      <c r="BB136" s="160"/>
      <c r="BK136" s="66"/>
      <c r="BL136" s="162"/>
      <c r="BM136" s="160"/>
      <c r="BS136" s="66"/>
      <c r="BT136" s="162"/>
      <c r="BU136" s="160"/>
      <c r="CA136" s="162"/>
      <c r="CB136" s="160"/>
      <c r="CH136" s="66"/>
      <c r="CI136" s="162"/>
      <c r="CJ136" s="155"/>
      <c r="CK136" s="155"/>
      <c r="CL136" s="155"/>
      <c r="CO136" s="66"/>
      <c r="CP136" s="162"/>
      <c r="CQ136" s="160"/>
      <c r="DT136" s="66"/>
      <c r="DU136" s="162"/>
      <c r="DV136" s="160"/>
      <c r="EE136" s="66"/>
      <c r="EF136" s="162"/>
      <c r="EG136" s="160"/>
      <c r="ER136" s="66"/>
      <c r="ES136" s="162"/>
      <c r="ET136" s="160"/>
      <c r="FR136" s="66"/>
      <c r="FS136" s="162"/>
      <c r="FT136" s="160"/>
      <c r="GR136" s="66"/>
      <c r="GS136" s="162"/>
      <c r="GT136" s="160"/>
      <c r="HG136" s="66"/>
      <c r="HH136" s="162"/>
      <c r="HK136" s="66"/>
    </row>
    <row r="137" spans="2:219">
      <c r="B137" s="160"/>
      <c r="I137" s="161"/>
      <c r="J137" s="161"/>
      <c r="L137" s="162"/>
      <c r="M137" s="160"/>
      <c r="R137" s="66"/>
      <c r="S137" s="162"/>
      <c r="Y137" s="66"/>
      <c r="Z137" s="162"/>
      <c r="AA137" s="160"/>
      <c r="AJ137" s="66"/>
      <c r="AK137" s="162"/>
      <c r="AL137" s="160"/>
      <c r="AS137" s="66"/>
      <c r="AT137" s="162"/>
      <c r="AU137" s="160"/>
      <c r="AZ137" s="66"/>
      <c r="BA137" s="162"/>
      <c r="BB137" s="160"/>
      <c r="BK137" s="66"/>
      <c r="BL137" s="162"/>
      <c r="BM137" s="160"/>
      <c r="BS137" s="66"/>
      <c r="BT137" s="162"/>
      <c r="BU137" s="160"/>
      <c r="CA137" s="162"/>
      <c r="CB137" s="160"/>
      <c r="CH137" s="66"/>
      <c r="CI137" s="162"/>
      <c r="CJ137" s="155"/>
      <c r="CK137" s="155"/>
      <c r="CL137" s="155"/>
      <c r="CO137" s="66"/>
      <c r="CP137" s="162"/>
      <c r="CQ137" s="160"/>
      <c r="DT137" s="66"/>
      <c r="DU137" s="162"/>
      <c r="DV137" s="160"/>
      <c r="EE137" s="66"/>
      <c r="EF137" s="162"/>
      <c r="EG137" s="160"/>
      <c r="ER137" s="66"/>
      <c r="ES137" s="162"/>
      <c r="ET137" s="160"/>
      <c r="FR137" s="66"/>
      <c r="FS137" s="162"/>
      <c r="FT137" s="160"/>
      <c r="GR137" s="66"/>
      <c r="GS137" s="162"/>
      <c r="GT137" s="160"/>
      <c r="HG137" s="66"/>
      <c r="HH137" s="162"/>
      <c r="HK137" s="66"/>
    </row>
    <row r="138" spans="2:219">
      <c r="B138" s="160"/>
      <c r="I138" s="161"/>
      <c r="J138" s="161"/>
      <c r="L138" s="162"/>
      <c r="M138" s="160"/>
      <c r="R138" s="66"/>
      <c r="S138" s="162"/>
      <c r="Y138" s="66"/>
      <c r="Z138" s="162"/>
      <c r="AA138" s="160"/>
      <c r="AJ138" s="66"/>
      <c r="AK138" s="162"/>
      <c r="AL138" s="160"/>
      <c r="AS138" s="66"/>
      <c r="AT138" s="162"/>
      <c r="AU138" s="160"/>
      <c r="AZ138" s="66"/>
      <c r="BA138" s="162"/>
      <c r="BB138" s="160"/>
      <c r="BK138" s="66"/>
      <c r="BL138" s="162"/>
      <c r="BM138" s="160"/>
      <c r="BS138" s="66"/>
      <c r="BT138" s="162"/>
      <c r="BU138" s="160"/>
      <c r="CA138" s="162"/>
      <c r="CB138" s="160"/>
      <c r="CH138" s="66"/>
      <c r="CI138" s="162"/>
      <c r="CJ138" s="155"/>
      <c r="CK138" s="155"/>
      <c r="CL138" s="155"/>
      <c r="CO138" s="66"/>
      <c r="CP138" s="162"/>
      <c r="CQ138" s="160"/>
      <c r="DT138" s="66"/>
      <c r="DU138" s="162"/>
      <c r="DV138" s="160"/>
      <c r="EE138" s="66"/>
      <c r="EF138" s="162"/>
      <c r="EG138" s="160"/>
      <c r="ER138" s="66"/>
      <c r="ES138" s="162"/>
      <c r="ET138" s="160"/>
      <c r="FR138" s="66"/>
      <c r="FS138" s="162"/>
      <c r="FT138" s="160"/>
      <c r="GR138" s="66"/>
      <c r="GS138" s="162"/>
      <c r="GT138" s="160"/>
      <c r="HG138" s="66"/>
      <c r="HH138" s="162"/>
      <c r="HK138" s="66"/>
    </row>
    <row r="139" spans="2:219">
      <c r="B139" s="160"/>
      <c r="I139" s="161"/>
      <c r="J139" s="161"/>
      <c r="L139" s="162"/>
      <c r="M139" s="160"/>
      <c r="R139" s="66"/>
      <c r="S139" s="162"/>
      <c r="Y139" s="66"/>
      <c r="Z139" s="162"/>
      <c r="AA139" s="160"/>
      <c r="AJ139" s="66"/>
      <c r="AK139" s="162"/>
      <c r="AL139" s="160"/>
      <c r="AS139" s="66"/>
      <c r="AT139" s="162"/>
      <c r="AU139" s="160"/>
      <c r="AZ139" s="66"/>
      <c r="BA139" s="162"/>
      <c r="BB139" s="160"/>
      <c r="BK139" s="66"/>
      <c r="BL139" s="162"/>
      <c r="BM139" s="160"/>
      <c r="BS139" s="66"/>
      <c r="BT139" s="162"/>
      <c r="BU139" s="160"/>
      <c r="CA139" s="162"/>
      <c r="CB139" s="160"/>
      <c r="CH139" s="66"/>
      <c r="CI139" s="162"/>
      <c r="CJ139" s="155"/>
      <c r="CK139" s="155"/>
      <c r="CL139" s="155"/>
      <c r="CO139" s="66"/>
      <c r="CP139" s="162"/>
      <c r="CQ139" s="160"/>
      <c r="DT139" s="66"/>
      <c r="DU139" s="162"/>
      <c r="DV139" s="160"/>
      <c r="EE139" s="66"/>
      <c r="EF139" s="162"/>
      <c r="EG139" s="160"/>
      <c r="ER139" s="66"/>
      <c r="ES139" s="162"/>
      <c r="ET139" s="160"/>
      <c r="FR139" s="66"/>
      <c r="FS139" s="162"/>
      <c r="FT139" s="160"/>
      <c r="GR139" s="66"/>
      <c r="GS139" s="162"/>
      <c r="GT139" s="160"/>
      <c r="HG139" s="66"/>
      <c r="HH139" s="162"/>
      <c r="HK139" s="66"/>
    </row>
    <row r="140" spans="2:219">
      <c r="B140" s="160"/>
      <c r="I140" s="161"/>
      <c r="J140" s="161"/>
      <c r="L140" s="162"/>
      <c r="M140" s="160"/>
      <c r="R140" s="66"/>
      <c r="S140" s="162"/>
      <c r="Y140" s="66"/>
      <c r="Z140" s="162"/>
      <c r="AA140" s="160"/>
      <c r="AJ140" s="66"/>
      <c r="AK140" s="162"/>
      <c r="AL140" s="160"/>
      <c r="AS140" s="66"/>
      <c r="AT140" s="162"/>
      <c r="AU140" s="160"/>
      <c r="AZ140" s="66"/>
      <c r="BA140" s="162"/>
      <c r="BB140" s="160"/>
      <c r="BK140" s="66"/>
      <c r="BL140" s="162"/>
      <c r="BM140" s="160"/>
      <c r="BS140" s="66"/>
      <c r="BT140" s="162"/>
      <c r="BU140" s="160"/>
      <c r="CA140" s="162"/>
      <c r="CB140" s="160"/>
      <c r="CH140" s="66"/>
      <c r="CI140" s="162"/>
      <c r="CJ140" s="155"/>
      <c r="CK140" s="155"/>
      <c r="CL140" s="155"/>
      <c r="CO140" s="66"/>
      <c r="CP140" s="162"/>
      <c r="CQ140" s="160"/>
      <c r="DT140" s="66"/>
      <c r="DU140" s="162"/>
      <c r="DV140" s="160"/>
      <c r="EE140" s="66"/>
      <c r="EF140" s="162"/>
      <c r="EG140" s="160"/>
      <c r="ER140" s="66"/>
      <c r="ES140" s="162"/>
      <c r="ET140" s="160"/>
      <c r="FR140" s="66"/>
      <c r="FS140" s="162"/>
      <c r="FT140" s="160"/>
      <c r="GR140" s="66"/>
      <c r="GS140" s="162"/>
      <c r="GT140" s="160"/>
      <c r="HG140" s="66"/>
      <c r="HH140" s="162"/>
      <c r="HK140" s="66"/>
    </row>
    <row r="141" spans="2:219">
      <c r="B141" s="160"/>
      <c r="I141" s="161"/>
      <c r="J141" s="161"/>
      <c r="L141" s="162"/>
      <c r="M141" s="160"/>
      <c r="R141" s="66"/>
      <c r="S141" s="162"/>
      <c r="Y141" s="66"/>
      <c r="Z141" s="162"/>
      <c r="AA141" s="160"/>
      <c r="AJ141" s="66"/>
      <c r="AK141" s="162"/>
      <c r="AL141" s="160"/>
      <c r="AS141" s="66"/>
      <c r="AT141" s="162"/>
      <c r="AU141" s="160"/>
      <c r="AZ141" s="66"/>
      <c r="BA141" s="162"/>
      <c r="BB141" s="160"/>
      <c r="BK141" s="66"/>
      <c r="BL141" s="162"/>
      <c r="BM141" s="160"/>
      <c r="BS141" s="66"/>
      <c r="BT141" s="162"/>
      <c r="BU141" s="160"/>
      <c r="CA141" s="162"/>
      <c r="CB141" s="160"/>
      <c r="CH141" s="66"/>
      <c r="CI141" s="162"/>
      <c r="CJ141" s="155"/>
      <c r="CK141" s="155"/>
      <c r="CL141" s="155"/>
      <c r="CO141" s="66"/>
      <c r="CP141" s="162"/>
      <c r="CQ141" s="160"/>
      <c r="DT141" s="66"/>
      <c r="DU141" s="162"/>
      <c r="DV141" s="160"/>
      <c r="EE141" s="66"/>
      <c r="EF141" s="162"/>
      <c r="EG141" s="160"/>
      <c r="ER141" s="66"/>
      <c r="ES141" s="162"/>
      <c r="ET141" s="160"/>
      <c r="FR141" s="66"/>
      <c r="FS141" s="162"/>
      <c r="FT141" s="160"/>
      <c r="GR141" s="66"/>
      <c r="GS141" s="162"/>
      <c r="GT141" s="160"/>
      <c r="HG141" s="66"/>
      <c r="HH141" s="162"/>
      <c r="HK141" s="66"/>
    </row>
    <row r="142" spans="2:219">
      <c r="B142" s="160"/>
      <c r="I142" s="161"/>
      <c r="J142" s="161"/>
      <c r="L142" s="162"/>
      <c r="M142" s="160"/>
      <c r="R142" s="66"/>
      <c r="S142" s="162"/>
      <c r="Y142" s="66"/>
      <c r="Z142" s="162"/>
      <c r="AA142" s="160"/>
      <c r="AJ142" s="66"/>
      <c r="AK142" s="162"/>
      <c r="AL142" s="160"/>
      <c r="AS142" s="66"/>
      <c r="AT142" s="162"/>
      <c r="AU142" s="160"/>
      <c r="AZ142" s="66"/>
      <c r="BA142" s="162"/>
      <c r="BB142" s="160"/>
      <c r="BK142" s="66"/>
      <c r="BL142" s="162"/>
      <c r="BM142" s="160"/>
      <c r="BS142" s="66"/>
      <c r="BT142" s="162"/>
      <c r="BU142" s="160"/>
      <c r="CA142" s="162"/>
      <c r="CB142" s="160"/>
      <c r="CH142" s="66"/>
      <c r="CI142" s="162"/>
      <c r="CJ142" s="155"/>
      <c r="CK142" s="155"/>
      <c r="CL142" s="155"/>
      <c r="CO142" s="66"/>
      <c r="CP142" s="162"/>
      <c r="CQ142" s="160"/>
      <c r="DT142" s="66"/>
      <c r="DU142" s="162"/>
      <c r="DV142" s="160"/>
      <c r="EE142" s="66"/>
      <c r="EF142" s="162"/>
      <c r="EG142" s="160"/>
      <c r="ER142" s="66"/>
      <c r="ES142" s="162"/>
      <c r="ET142" s="160"/>
      <c r="FR142" s="66"/>
      <c r="FS142" s="162"/>
      <c r="FT142" s="160"/>
      <c r="GR142" s="66"/>
      <c r="GS142" s="162"/>
      <c r="GT142" s="160"/>
      <c r="HG142" s="66"/>
      <c r="HH142" s="162"/>
      <c r="HK142" s="66"/>
    </row>
    <row r="143" spans="2:219">
      <c r="B143" s="160"/>
      <c r="I143" s="161"/>
      <c r="J143" s="161"/>
      <c r="L143" s="162"/>
      <c r="M143" s="160"/>
      <c r="R143" s="66"/>
      <c r="S143" s="162"/>
      <c r="Y143" s="66"/>
      <c r="Z143" s="162"/>
      <c r="AA143" s="160"/>
      <c r="AJ143" s="66"/>
      <c r="AK143" s="162"/>
      <c r="AL143" s="160"/>
      <c r="AS143" s="66"/>
      <c r="AT143" s="162"/>
      <c r="AU143" s="160"/>
      <c r="AZ143" s="66"/>
      <c r="BA143" s="162"/>
      <c r="BB143" s="160"/>
      <c r="BK143" s="66"/>
      <c r="BL143" s="162"/>
      <c r="BM143" s="160"/>
      <c r="BS143" s="66"/>
      <c r="BT143" s="162"/>
      <c r="BU143" s="160"/>
      <c r="CA143" s="162"/>
      <c r="CB143" s="160"/>
      <c r="CH143" s="66"/>
      <c r="CI143" s="162"/>
      <c r="CJ143" s="155"/>
      <c r="CK143" s="155"/>
      <c r="CL143" s="155"/>
      <c r="CO143" s="66"/>
      <c r="CP143" s="162"/>
      <c r="CQ143" s="160"/>
      <c r="DT143" s="66"/>
      <c r="DU143" s="162"/>
      <c r="DV143" s="160"/>
      <c r="EE143" s="66"/>
      <c r="EF143" s="162"/>
      <c r="EG143" s="160"/>
      <c r="ER143" s="66"/>
      <c r="ES143" s="162"/>
      <c r="ET143" s="160"/>
      <c r="FR143" s="66"/>
      <c r="FS143" s="162"/>
      <c r="FT143" s="160"/>
      <c r="GR143" s="66"/>
      <c r="GS143" s="162"/>
      <c r="GT143" s="160"/>
      <c r="HG143" s="66"/>
      <c r="HH143" s="162"/>
      <c r="HK143" s="66"/>
    </row>
    <row r="144" spans="2:219">
      <c r="B144" s="160"/>
      <c r="I144" s="161"/>
      <c r="J144" s="161"/>
      <c r="L144" s="162"/>
      <c r="M144" s="160"/>
      <c r="R144" s="66"/>
      <c r="S144" s="162"/>
      <c r="Y144" s="66"/>
      <c r="Z144" s="162"/>
      <c r="AA144" s="160"/>
      <c r="AJ144" s="66"/>
      <c r="AK144" s="162"/>
      <c r="AL144" s="160"/>
      <c r="AS144" s="66"/>
      <c r="AT144" s="162"/>
      <c r="AU144" s="160"/>
      <c r="AZ144" s="66"/>
      <c r="BA144" s="162"/>
      <c r="BB144" s="160"/>
      <c r="BK144" s="66"/>
      <c r="BL144" s="162"/>
      <c r="BM144" s="160"/>
      <c r="BS144" s="66"/>
      <c r="BT144" s="162"/>
      <c r="BU144" s="160"/>
      <c r="CA144" s="162"/>
      <c r="CB144" s="160"/>
      <c r="CH144" s="66"/>
      <c r="CI144" s="162"/>
      <c r="CJ144" s="155"/>
      <c r="CK144" s="155"/>
      <c r="CL144" s="155"/>
      <c r="CO144" s="66"/>
      <c r="CP144" s="162"/>
      <c r="CQ144" s="160"/>
      <c r="DT144" s="66"/>
      <c r="DU144" s="162"/>
      <c r="DV144" s="160"/>
      <c r="EE144" s="66"/>
      <c r="EF144" s="162"/>
      <c r="EG144" s="160"/>
      <c r="ER144" s="66"/>
      <c r="ES144" s="162"/>
      <c r="ET144" s="160"/>
      <c r="FR144" s="66"/>
      <c r="FS144" s="162"/>
      <c r="FT144" s="160"/>
      <c r="GR144" s="66"/>
      <c r="GS144" s="162"/>
      <c r="GT144" s="160"/>
      <c r="HG144" s="66"/>
      <c r="HH144" s="162"/>
      <c r="HK144" s="66"/>
    </row>
    <row r="145" spans="2:219">
      <c r="B145" s="160"/>
      <c r="I145" s="161"/>
      <c r="J145" s="161"/>
      <c r="L145" s="162"/>
      <c r="M145" s="160"/>
      <c r="R145" s="66"/>
      <c r="S145" s="162"/>
      <c r="Y145" s="66"/>
      <c r="Z145" s="162"/>
      <c r="AA145" s="160"/>
      <c r="AJ145" s="66"/>
      <c r="AK145" s="162"/>
      <c r="AL145" s="160"/>
      <c r="AS145" s="66"/>
      <c r="AT145" s="162"/>
      <c r="AU145" s="160"/>
      <c r="AZ145" s="66"/>
      <c r="BA145" s="162"/>
      <c r="BB145" s="160"/>
      <c r="BK145" s="66"/>
      <c r="BL145" s="162"/>
      <c r="BM145" s="160"/>
      <c r="BS145" s="66"/>
      <c r="BT145" s="162"/>
      <c r="BU145" s="160"/>
      <c r="CA145" s="162"/>
      <c r="CB145" s="160"/>
      <c r="CH145" s="66"/>
      <c r="CI145" s="162"/>
      <c r="CJ145" s="155"/>
      <c r="CK145" s="155"/>
      <c r="CL145" s="155"/>
      <c r="CO145" s="66"/>
      <c r="CP145" s="162"/>
      <c r="CQ145" s="160"/>
      <c r="DT145" s="66"/>
      <c r="DU145" s="162"/>
      <c r="DV145" s="160"/>
      <c r="EE145" s="66"/>
      <c r="EF145" s="162"/>
      <c r="EG145" s="160"/>
      <c r="ER145" s="66"/>
      <c r="ES145" s="162"/>
      <c r="ET145" s="160"/>
      <c r="FR145" s="66"/>
      <c r="FS145" s="162"/>
      <c r="FT145" s="160"/>
      <c r="GR145" s="66"/>
      <c r="GS145" s="162"/>
      <c r="GT145" s="160"/>
      <c r="HG145" s="66"/>
      <c r="HH145" s="162"/>
      <c r="HK145" s="66"/>
    </row>
    <row r="146" spans="2:219">
      <c r="B146" s="160"/>
      <c r="I146" s="161"/>
      <c r="J146" s="161"/>
      <c r="L146" s="162"/>
      <c r="M146" s="160"/>
      <c r="R146" s="66"/>
      <c r="S146" s="162"/>
      <c r="Y146" s="66"/>
      <c r="Z146" s="162"/>
      <c r="AA146" s="160"/>
      <c r="AJ146" s="66"/>
      <c r="AK146" s="162"/>
      <c r="AL146" s="160"/>
      <c r="AS146" s="66"/>
      <c r="AT146" s="162"/>
      <c r="AU146" s="160"/>
      <c r="AZ146" s="66"/>
      <c r="BA146" s="162"/>
      <c r="BB146" s="160"/>
      <c r="BK146" s="66"/>
      <c r="BL146" s="162"/>
      <c r="BM146" s="160"/>
      <c r="BS146" s="66"/>
      <c r="BT146" s="162"/>
      <c r="BU146" s="160"/>
      <c r="CA146" s="162"/>
      <c r="CB146" s="160"/>
      <c r="CH146" s="66"/>
      <c r="CI146" s="162"/>
      <c r="CJ146" s="155"/>
      <c r="CK146" s="155"/>
      <c r="CL146" s="155"/>
      <c r="CO146" s="66"/>
      <c r="CP146" s="162"/>
      <c r="CQ146" s="160"/>
      <c r="DT146" s="66"/>
      <c r="DU146" s="162"/>
      <c r="DV146" s="160"/>
      <c r="EE146" s="66"/>
      <c r="EF146" s="162"/>
      <c r="EG146" s="160"/>
      <c r="ER146" s="66"/>
      <c r="ES146" s="162"/>
      <c r="ET146" s="160"/>
      <c r="FR146" s="66"/>
      <c r="FS146" s="162"/>
      <c r="FT146" s="160"/>
      <c r="GR146" s="66"/>
      <c r="GS146" s="162"/>
      <c r="GT146" s="160"/>
      <c r="HG146" s="66"/>
      <c r="HH146" s="162"/>
      <c r="HK146" s="66"/>
    </row>
    <row r="147" spans="2:219">
      <c r="B147" s="160"/>
      <c r="I147" s="161"/>
      <c r="J147" s="161"/>
      <c r="L147" s="162"/>
      <c r="M147" s="160"/>
      <c r="R147" s="66"/>
      <c r="S147" s="162"/>
      <c r="Y147" s="66"/>
      <c r="Z147" s="162"/>
      <c r="AA147" s="160"/>
      <c r="AJ147" s="66"/>
      <c r="AK147" s="162"/>
      <c r="AL147" s="160"/>
      <c r="AS147" s="66"/>
      <c r="AT147" s="162"/>
      <c r="AU147" s="160"/>
      <c r="AZ147" s="66"/>
      <c r="BA147" s="162"/>
      <c r="BB147" s="160"/>
      <c r="BK147" s="66"/>
      <c r="BL147" s="162"/>
      <c r="BM147" s="160"/>
      <c r="BS147" s="66"/>
      <c r="BT147" s="162"/>
      <c r="BU147" s="160"/>
      <c r="CA147" s="162"/>
      <c r="CB147" s="160"/>
      <c r="CH147" s="66"/>
      <c r="CI147" s="162"/>
      <c r="CJ147" s="155"/>
      <c r="CK147" s="155"/>
      <c r="CL147" s="155"/>
      <c r="CO147" s="66"/>
      <c r="CP147" s="162"/>
      <c r="CQ147" s="160"/>
      <c r="DT147" s="66"/>
      <c r="DU147" s="162"/>
      <c r="DV147" s="160"/>
      <c r="EE147" s="66"/>
      <c r="EF147" s="162"/>
      <c r="EG147" s="160"/>
      <c r="ER147" s="66"/>
      <c r="ES147" s="162"/>
      <c r="ET147" s="160"/>
      <c r="FR147" s="66"/>
      <c r="FS147" s="162"/>
      <c r="FT147" s="160"/>
      <c r="GR147" s="66"/>
      <c r="GS147" s="162"/>
      <c r="GT147" s="160"/>
      <c r="HG147" s="66"/>
      <c r="HH147" s="162"/>
      <c r="HK147" s="66"/>
    </row>
    <row r="148" spans="2:219">
      <c r="B148" s="160"/>
      <c r="I148" s="161"/>
      <c r="J148" s="161"/>
      <c r="L148" s="162"/>
      <c r="M148" s="160"/>
      <c r="R148" s="66"/>
      <c r="S148" s="162"/>
      <c r="Y148" s="66"/>
      <c r="Z148" s="162"/>
      <c r="AA148" s="160"/>
      <c r="AJ148" s="66"/>
      <c r="AK148" s="162"/>
      <c r="AL148" s="160"/>
      <c r="AS148" s="66"/>
      <c r="AT148" s="162"/>
      <c r="AU148" s="160"/>
      <c r="AZ148" s="66"/>
      <c r="BA148" s="162"/>
      <c r="BB148" s="160"/>
      <c r="BK148" s="66"/>
      <c r="BL148" s="162"/>
      <c r="BM148" s="160"/>
      <c r="BS148" s="66"/>
      <c r="BT148" s="162"/>
      <c r="BU148" s="160"/>
      <c r="CA148" s="162"/>
      <c r="CB148" s="160"/>
      <c r="CH148" s="66"/>
      <c r="CI148" s="162"/>
      <c r="CJ148" s="155"/>
      <c r="CK148" s="155"/>
      <c r="CL148" s="155"/>
      <c r="CO148" s="66"/>
      <c r="CP148" s="162"/>
      <c r="CQ148" s="160"/>
      <c r="DT148" s="66"/>
      <c r="DU148" s="162"/>
      <c r="DV148" s="160"/>
      <c r="EE148" s="66"/>
      <c r="EF148" s="162"/>
      <c r="EG148" s="160"/>
      <c r="ER148" s="66"/>
      <c r="ES148" s="162"/>
      <c r="ET148" s="160"/>
      <c r="FR148" s="66"/>
      <c r="FS148" s="162"/>
      <c r="FT148" s="160"/>
      <c r="GR148" s="66"/>
      <c r="GS148" s="162"/>
      <c r="GT148" s="160"/>
      <c r="HG148" s="66"/>
      <c r="HH148" s="162"/>
      <c r="HK148" s="66"/>
    </row>
    <row r="149" spans="2:219">
      <c r="B149" s="160"/>
      <c r="I149" s="161"/>
      <c r="J149" s="161"/>
      <c r="L149" s="162"/>
      <c r="M149" s="160"/>
      <c r="R149" s="66"/>
      <c r="S149" s="162"/>
      <c r="Y149" s="66"/>
      <c r="Z149" s="162"/>
      <c r="AA149" s="160"/>
      <c r="AJ149" s="66"/>
      <c r="AK149" s="162"/>
      <c r="AL149" s="160"/>
      <c r="AS149" s="66"/>
      <c r="AT149" s="162"/>
      <c r="AU149" s="160"/>
      <c r="AZ149" s="66"/>
      <c r="BA149" s="162"/>
      <c r="BB149" s="160"/>
      <c r="BK149" s="66"/>
      <c r="BL149" s="162"/>
      <c r="BM149" s="160"/>
      <c r="BS149" s="66"/>
      <c r="BT149" s="162"/>
      <c r="BU149" s="160"/>
      <c r="CA149" s="162"/>
      <c r="CB149" s="160"/>
      <c r="CH149" s="66"/>
      <c r="CI149" s="162"/>
      <c r="CJ149" s="155"/>
      <c r="CK149" s="155"/>
      <c r="CL149" s="155"/>
      <c r="CO149" s="66"/>
      <c r="CP149" s="162"/>
      <c r="CQ149" s="160"/>
      <c r="DT149" s="66"/>
      <c r="DU149" s="162"/>
      <c r="DV149" s="160"/>
      <c r="EE149" s="66"/>
      <c r="EF149" s="162"/>
      <c r="EG149" s="160"/>
      <c r="ER149" s="66"/>
      <c r="ES149" s="162"/>
      <c r="ET149" s="160"/>
      <c r="FR149" s="66"/>
      <c r="FS149" s="162"/>
      <c r="FT149" s="160"/>
      <c r="GR149" s="66"/>
      <c r="GS149" s="162"/>
      <c r="GT149" s="160"/>
      <c r="HG149" s="66"/>
      <c r="HH149" s="162"/>
      <c r="HK149" s="66"/>
    </row>
    <row r="150" spans="2:219">
      <c r="B150" s="160"/>
      <c r="I150" s="161"/>
      <c r="J150" s="161"/>
      <c r="L150" s="162"/>
      <c r="M150" s="160"/>
      <c r="R150" s="66"/>
      <c r="S150" s="162"/>
      <c r="Y150" s="66"/>
      <c r="Z150" s="162"/>
      <c r="AA150" s="160"/>
      <c r="AJ150" s="66"/>
      <c r="AK150" s="162"/>
      <c r="AL150" s="160"/>
      <c r="AS150" s="66"/>
      <c r="AT150" s="162"/>
      <c r="AU150" s="160"/>
      <c r="AZ150" s="66"/>
      <c r="BA150" s="162"/>
      <c r="BB150" s="160"/>
      <c r="BK150" s="66"/>
      <c r="BL150" s="162"/>
      <c r="BM150" s="160"/>
      <c r="BS150" s="66"/>
      <c r="BT150" s="162"/>
      <c r="BU150" s="160"/>
      <c r="CA150" s="162"/>
      <c r="CB150" s="160"/>
      <c r="CH150" s="66"/>
      <c r="CI150" s="162"/>
      <c r="CJ150" s="155"/>
      <c r="CK150" s="155"/>
      <c r="CL150" s="155"/>
      <c r="CO150" s="66"/>
      <c r="CP150" s="162"/>
      <c r="CQ150" s="160"/>
      <c r="DT150" s="66"/>
      <c r="DU150" s="162"/>
      <c r="DV150" s="160"/>
      <c r="EE150" s="66"/>
      <c r="EF150" s="162"/>
      <c r="EG150" s="160"/>
      <c r="ER150" s="66"/>
      <c r="ES150" s="162"/>
      <c r="ET150" s="160"/>
      <c r="FR150" s="66"/>
      <c r="FS150" s="162"/>
      <c r="FT150" s="160"/>
      <c r="GR150" s="66"/>
      <c r="GS150" s="162"/>
      <c r="GT150" s="160"/>
      <c r="HG150" s="66"/>
      <c r="HH150" s="162"/>
      <c r="HK150" s="66"/>
    </row>
    <row r="151" spans="2:219">
      <c r="B151" s="160"/>
      <c r="I151" s="161"/>
      <c r="J151" s="161"/>
      <c r="L151" s="162"/>
      <c r="M151" s="160"/>
      <c r="R151" s="66"/>
      <c r="S151" s="162"/>
      <c r="Y151" s="66"/>
      <c r="Z151" s="162"/>
      <c r="AA151" s="160"/>
      <c r="AJ151" s="66"/>
      <c r="AK151" s="162"/>
      <c r="AL151" s="160"/>
      <c r="AS151" s="66"/>
      <c r="AT151" s="162"/>
      <c r="AU151" s="160"/>
      <c r="AZ151" s="66"/>
      <c r="BA151" s="162"/>
      <c r="BB151" s="160"/>
      <c r="BK151" s="66"/>
      <c r="BL151" s="162"/>
      <c r="BM151" s="160"/>
      <c r="BS151" s="66"/>
      <c r="BT151" s="162"/>
      <c r="BU151" s="160"/>
      <c r="CA151" s="162"/>
      <c r="CB151" s="160"/>
      <c r="CH151" s="66"/>
      <c r="CI151" s="162"/>
      <c r="CJ151" s="155"/>
      <c r="CK151" s="155"/>
      <c r="CL151" s="155"/>
      <c r="CO151" s="66"/>
      <c r="CP151" s="162"/>
      <c r="CQ151" s="160"/>
      <c r="DT151" s="66"/>
      <c r="DU151" s="162"/>
      <c r="DV151" s="160"/>
      <c r="EE151" s="66"/>
      <c r="EF151" s="162"/>
      <c r="EG151" s="160"/>
      <c r="ER151" s="66"/>
      <c r="ES151" s="162"/>
      <c r="ET151" s="160"/>
      <c r="FR151" s="66"/>
      <c r="FS151" s="162"/>
      <c r="FT151" s="160"/>
      <c r="GR151" s="66"/>
      <c r="GS151" s="162"/>
      <c r="GT151" s="160"/>
      <c r="HG151" s="66"/>
      <c r="HH151" s="162"/>
      <c r="HK151" s="66"/>
    </row>
    <row r="152" spans="2:219">
      <c r="B152" s="160"/>
      <c r="I152" s="161"/>
      <c r="J152" s="161"/>
      <c r="L152" s="162"/>
      <c r="M152" s="160"/>
      <c r="R152" s="66"/>
      <c r="S152" s="162"/>
      <c r="Y152" s="66"/>
      <c r="Z152" s="162"/>
      <c r="AA152" s="160"/>
      <c r="AJ152" s="66"/>
      <c r="AK152" s="162"/>
      <c r="AL152" s="160"/>
      <c r="AS152" s="66"/>
      <c r="AT152" s="162"/>
      <c r="AU152" s="160"/>
      <c r="AZ152" s="66"/>
      <c r="BA152" s="162"/>
      <c r="BB152" s="160"/>
      <c r="BK152" s="66"/>
      <c r="BL152" s="162"/>
      <c r="BM152" s="160"/>
      <c r="BS152" s="66"/>
      <c r="BT152" s="162"/>
      <c r="BU152" s="160"/>
      <c r="CA152" s="162"/>
      <c r="CB152" s="160"/>
      <c r="CH152" s="66"/>
      <c r="CI152" s="162"/>
      <c r="CJ152" s="155"/>
      <c r="CK152" s="155"/>
      <c r="CL152" s="155"/>
      <c r="CO152" s="66"/>
      <c r="CP152" s="162"/>
      <c r="CQ152" s="160"/>
      <c r="DT152" s="66"/>
      <c r="DU152" s="162"/>
      <c r="DV152" s="160"/>
      <c r="EE152" s="66"/>
      <c r="EF152" s="162"/>
      <c r="EG152" s="160"/>
      <c r="ER152" s="66"/>
      <c r="ES152" s="162"/>
      <c r="ET152" s="160"/>
      <c r="FR152" s="66"/>
      <c r="FS152" s="162"/>
      <c r="FT152" s="160"/>
      <c r="GR152" s="66"/>
      <c r="GS152" s="162"/>
      <c r="GT152" s="160"/>
      <c r="HG152" s="66"/>
      <c r="HH152" s="162"/>
      <c r="HK152" s="66"/>
    </row>
    <row r="153" spans="2:219">
      <c r="B153" s="160"/>
      <c r="I153" s="161"/>
      <c r="J153" s="161"/>
      <c r="L153" s="162"/>
      <c r="M153" s="160"/>
      <c r="R153" s="66"/>
      <c r="S153" s="162"/>
      <c r="Y153" s="66"/>
      <c r="Z153" s="162"/>
      <c r="AA153" s="160"/>
      <c r="AJ153" s="66"/>
      <c r="AK153" s="162"/>
      <c r="AL153" s="160"/>
      <c r="AS153" s="66"/>
      <c r="AT153" s="162"/>
      <c r="AU153" s="160"/>
      <c r="AZ153" s="66"/>
      <c r="BA153" s="162"/>
      <c r="BB153" s="160"/>
      <c r="BK153" s="66"/>
      <c r="BL153" s="162"/>
      <c r="BM153" s="160"/>
      <c r="BS153" s="66"/>
      <c r="BT153" s="162"/>
      <c r="BU153" s="160"/>
      <c r="CA153" s="162"/>
      <c r="CB153" s="160"/>
      <c r="CH153" s="66"/>
      <c r="CI153" s="162"/>
      <c r="CJ153" s="155"/>
      <c r="CK153" s="155"/>
      <c r="CL153" s="155"/>
      <c r="CO153" s="66"/>
      <c r="CP153" s="162"/>
      <c r="CQ153" s="160"/>
      <c r="DT153" s="66"/>
      <c r="DU153" s="162"/>
      <c r="DV153" s="160"/>
      <c r="EE153" s="66"/>
      <c r="EF153" s="162"/>
      <c r="EG153" s="160"/>
      <c r="ER153" s="66"/>
      <c r="ES153" s="162"/>
      <c r="ET153" s="160"/>
      <c r="FR153" s="66"/>
      <c r="FS153" s="162"/>
      <c r="FT153" s="160"/>
      <c r="GR153" s="66"/>
      <c r="GS153" s="162"/>
      <c r="GT153" s="160"/>
      <c r="HG153" s="66"/>
      <c r="HH153" s="162"/>
      <c r="HK153" s="66"/>
    </row>
    <row r="154" spans="2:219">
      <c r="B154" s="160"/>
      <c r="I154" s="161"/>
      <c r="J154" s="161"/>
      <c r="L154" s="162"/>
      <c r="M154" s="160"/>
      <c r="R154" s="66"/>
      <c r="S154" s="162"/>
      <c r="Y154" s="66"/>
      <c r="Z154" s="162"/>
      <c r="AA154" s="160"/>
      <c r="AJ154" s="66"/>
      <c r="AK154" s="162"/>
      <c r="AL154" s="160"/>
      <c r="AS154" s="66"/>
      <c r="AT154" s="162"/>
      <c r="AU154" s="160"/>
      <c r="AZ154" s="66"/>
      <c r="BA154" s="162"/>
      <c r="BB154" s="160"/>
      <c r="BK154" s="66"/>
      <c r="BL154" s="162"/>
      <c r="BM154" s="160"/>
      <c r="BS154" s="66"/>
      <c r="BT154" s="162"/>
      <c r="BU154" s="160"/>
      <c r="CA154" s="162"/>
      <c r="CB154" s="160"/>
      <c r="CH154" s="66"/>
      <c r="CI154" s="162"/>
      <c r="CJ154" s="155"/>
      <c r="CK154" s="155"/>
      <c r="CL154" s="155"/>
      <c r="CO154" s="66"/>
      <c r="CP154" s="162"/>
      <c r="CQ154" s="160"/>
      <c r="DT154" s="66"/>
      <c r="DU154" s="162"/>
      <c r="DV154" s="160"/>
      <c r="EE154" s="66"/>
      <c r="EF154" s="162"/>
      <c r="EG154" s="160"/>
      <c r="ER154" s="66"/>
      <c r="ES154" s="162"/>
      <c r="ET154" s="160"/>
      <c r="FR154" s="66"/>
      <c r="FS154" s="162"/>
      <c r="FT154" s="160"/>
      <c r="GR154" s="66"/>
      <c r="GS154" s="162"/>
      <c r="GT154" s="160"/>
      <c r="HG154" s="66"/>
      <c r="HH154" s="162"/>
      <c r="HK154" s="66"/>
    </row>
    <row r="155" spans="2:219">
      <c r="B155" s="160"/>
      <c r="I155" s="161"/>
      <c r="J155" s="161"/>
      <c r="L155" s="162"/>
      <c r="M155" s="160"/>
      <c r="R155" s="66"/>
      <c r="S155" s="162"/>
      <c r="Y155" s="66"/>
      <c r="Z155" s="162"/>
      <c r="AA155" s="160"/>
      <c r="AJ155" s="66"/>
      <c r="AK155" s="162"/>
      <c r="AL155" s="160"/>
      <c r="AS155" s="66"/>
      <c r="AT155" s="162"/>
      <c r="AU155" s="160"/>
      <c r="AZ155" s="66"/>
      <c r="BA155" s="162"/>
      <c r="BB155" s="160"/>
      <c r="BK155" s="66"/>
      <c r="BL155" s="162"/>
      <c r="BM155" s="160"/>
      <c r="BS155" s="66"/>
      <c r="BT155" s="162"/>
      <c r="BU155" s="160"/>
      <c r="CA155" s="162"/>
      <c r="CB155" s="160"/>
      <c r="CH155" s="66"/>
      <c r="CI155" s="162"/>
      <c r="CJ155" s="155"/>
      <c r="CK155" s="155"/>
      <c r="CL155" s="155"/>
      <c r="CO155" s="66"/>
      <c r="CP155" s="162"/>
      <c r="CQ155" s="160"/>
      <c r="DT155" s="66"/>
      <c r="DU155" s="162"/>
      <c r="DV155" s="160"/>
      <c r="EE155" s="66"/>
      <c r="EF155" s="162"/>
      <c r="EG155" s="160"/>
      <c r="ER155" s="66"/>
      <c r="ES155" s="162"/>
      <c r="ET155" s="160"/>
      <c r="FR155" s="66"/>
      <c r="FS155" s="162"/>
      <c r="FT155" s="160"/>
      <c r="GR155" s="66"/>
      <c r="GS155" s="162"/>
      <c r="GT155" s="160"/>
      <c r="HG155" s="66"/>
      <c r="HH155" s="162"/>
      <c r="HK155" s="66"/>
    </row>
    <row r="156" spans="2:219">
      <c r="B156" s="160"/>
      <c r="I156" s="161"/>
      <c r="J156" s="161"/>
      <c r="L156" s="162"/>
      <c r="M156" s="160"/>
      <c r="R156" s="66"/>
      <c r="S156" s="162"/>
      <c r="Y156" s="66"/>
      <c r="Z156" s="162"/>
      <c r="AA156" s="160"/>
      <c r="AJ156" s="66"/>
      <c r="AK156" s="162"/>
      <c r="AL156" s="160"/>
      <c r="AS156" s="66"/>
      <c r="AT156" s="162"/>
      <c r="AU156" s="160"/>
      <c r="AZ156" s="66"/>
      <c r="BA156" s="162"/>
      <c r="BB156" s="160"/>
      <c r="BK156" s="66"/>
      <c r="BL156" s="162"/>
      <c r="BM156" s="160"/>
      <c r="BS156" s="66"/>
      <c r="BT156" s="162"/>
      <c r="BU156" s="160"/>
      <c r="CA156" s="162"/>
      <c r="CB156" s="160"/>
      <c r="CH156" s="66"/>
      <c r="CI156" s="162"/>
      <c r="CJ156" s="155"/>
      <c r="CK156" s="155"/>
      <c r="CL156" s="155"/>
      <c r="CO156" s="66"/>
      <c r="CP156" s="162"/>
      <c r="CQ156" s="160"/>
      <c r="DT156" s="66"/>
      <c r="DU156" s="162"/>
      <c r="DV156" s="160"/>
      <c r="EE156" s="66"/>
      <c r="EF156" s="162"/>
      <c r="EG156" s="160"/>
      <c r="ER156" s="66"/>
      <c r="ES156" s="162"/>
      <c r="ET156" s="160"/>
      <c r="FR156" s="66"/>
      <c r="FS156" s="162"/>
      <c r="FT156" s="160"/>
      <c r="GR156" s="66"/>
      <c r="GS156" s="162"/>
      <c r="GT156" s="160"/>
      <c r="HG156" s="66"/>
      <c r="HH156" s="162"/>
      <c r="HK156" s="66"/>
    </row>
    <row r="157" spans="2:219">
      <c r="B157" s="160"/>
      <c r="I157" s="161"/>
      <c r="J157" s="161"/>
      <c r="L157" s="162"/>
      <c r="M157" s="160"/>
      <c r="R157" s="66"/>
      <c r="S157" s="162"/>
      <c r="Y157" s="66"/>
      <c r="Z157" s="162"/>
      <c r="AA157" s="160"/>
      <c r="AJ157" s="66"/>
      <c r="AK157" s="162"/>
      <c r="AL157" s="160"/>
      <c r="AS157" s="66"/>
      <c r="AT157" s="162"/>
      <c r="AU157" s="160"/>
      <c r="AZ157" s="66"/>
      <c r="BA157" s="162"/>
      <c r="BB157" s="160"/>
      <c r="BK157" s="66"/>
      <c r="BL157" s="162"/>
      <c r="BM157" s="160"/>
      <c r="BS157" s="66"/>
      <c r="BT157" s="162"/>
      <c r="BU157" s="160"/>
      <c r="CA157" s="162"/>
      <c r="CB157" s="160"/>
      <c r="CH157" s="66"/>
      <c r="CI157" s="162"/>
      <c r="CJ157" s="155"/>
      <c r="CK157" s="155"/>
      <c r="CL157" s="155"/>
      <c r="CO157" s="66"/>
      <c r="CP157" s="162"/>
      <c r="CQ157" s="160"/>
      <c r="DT157" s="66"/>
      <c r="DU157" s="162"/>
      <c r="DV157" s="160"/>
      <c r="EE157" s="66"/>
      <c r="EF157" s="162"/>
      <c r="EG157" s="160"/>
      <c r="ER157" s="66"/>
      <c r="ES157" s="162"/>
      <c r="ET157" s="160"/>
      <c r="FR157" s="66"/>
      <c r="FS157" s="162"/>
      <c r="FT157" s="160"/>
      <c r="GR157" s="66"/>
      <c r="GS157" s="162"/>
      <c r="GT157" s="160"/>
      <c r="HG157" s="66"/>
      <c r="HH157" s="162"/>
      <c r="HK157" s="66"/>
    </row>
    <row r="158" spans="2:219">
      <c r="B158" s="160"/>
      <c r="I158" s="161"/>
      <c r="J158" s="161"/>
      <c r="L158" s="162"/>
      <c r="M158" s="160"/>
      <c r="R158" s="66"/>
      <c r="S158" s="162"/>
      <c r="Y158" s="66"/>
      <c r="Z158" s="162"/>
      <c r="AA158" s="160"/>
      <c r="AJ158" s="66"/>
      <c r="AK158" s="162"/>
      <c r="AL158" s="160"/>
      <c r="AS158" s="66"/>
      <c r="AT158" s="162"/>
      <c r="AU158" s="160"/>
      <c r="AZ158" s="66"/>
      <c r="BA158" s="162"/>
      <c r="BB158" s="160"/>
      <c r="BK158" s="66"/>
      <c r="BL158" s="162"/>
      <c r="BM158" s="160"/>
      <c r="BS158" s="66"/>
      <c r="BT158" s="162"/>
      <c r="BU158" s="160"/>
      <c r="CA158" s="162"/>
      <c r="CB158" s="160"/>
      <c r="CH158" s="66"/>
      <c r="CI158" s="162"/>
      <c r="CJ158" s="155"/>
      <c r="CK158" s="155"/>
      <c r="CL158" s="155"/>
      <c r="CO158" s="66"/>
      <c r="CP158" s="162"/>
      <c r="CQ158" s="160"/>
      <c r="DT158" s="66"/>
      <c r="DU158" s="162"/>
      <c r="DV158" s="160"/>
      <c r="EE158" s="66"/>
      <c r="EF158" s="162"/>
      <c r="EG158" s="160"/>
      <c r="ER158" s="66"/>
      <c r="ES158" s="162"/>
      <c r="ET158" s="160"/>
      <c r="FR158" s="66"/>
      <c r="FS158" s="162"/>
      <c r="FT158" s="160"/>
      <c r="GR158" s="66"/>
      <c r="GS158" s="162"/>
      <c r="GT158" s="160"/>
      <c r="HG158" s="66"/>
      <c r="HH158" s="162"/>
      <c r="HK158" s="66"/>
    </row>
    <row r="159" spans="2:219">
      <c r="B159" s="160"/>
      <c r="I159" s="161"/>
      <c r="J159" s="161"/>
      <c r="L159" s="162"/>
      <c r="M159" s="160"/>
      <c r="R159" s="66"/>
      <c r="S159" s="162"/>
      <c r="Y159" s="66"/>
      <c r="Z159" s="162"/>
      <c r="AA159" s="160"/>
      <c r="AJ159" s="66"/>
      <c r="AK159" s="162"/>
      <c r="AL159" s="160"/>
      <c r="AS159" s="66"/>
      <c r="AT159" s="162"/>
      <c r="AU159" s="160"/>
      <c r="AZ159" s="66"/>
      <c r="BA159" s="162"/>
      <c r="BB159" s="160"/>
      <c r="BK159" s="66"/>
      <c r="BL159" s="162"/>
      <c r="BM159" s="160"/>
      <c r="BS159" s="66"/>
      <c r="BT159" s="162"/>
      <c r="BU159" s="160"/>
      <c r="CA159" s="162"/>
      <c r="CB159" s="160"/>
      <c r="CH159" s="66"/>
      <c r="CI159" s="162"/>
      <c r="CJ159" s="155"/>
      <c r="CK159" s="155"/>
      <c r="CL159" s="155"/>
      <c r="CO159" s="66"/>
      <c r="CP159" s="162"/>
      <c r="CQ159" s="160"/>
      <c r="DT159" s="66"/>
      <c r="DU159" s="162"/>
      <c r="DV159" s="160"/>
      <c r="EE159" s="66"/>
      <c r="EF159" s="162"/>
      <c r="EG159" s="160"/>
      <c r="ER159" s="66"/>
      <c r="ES159" s="162"/>
      <c r="ET159" s="160"/>
      <c r="FR159" s="66"/>
      <c r="FS159" s="162"/>
      <c r="FT159" s="160"/>
      <c r="GR159" s="66"/>
      <c r="GS159" s="162"/>
      <c r="GT159" s="160"/>
      <c r="HG159" s="66"/>
      <c r="HH159" s="162"/>
      <c r="HK159" s="66"/>
    </row>
    <row r="160" spans="2:219">
      <c r="B160" s="160"/>
      <c r="I160" s="161"/>
      <c r="J160" s="161"/>
      <c r="L160" s="162"/>
      <c r="M160" s="160"/>
      <c r="R160" s="66"/>
      <c r="S160" s="162"/>
      <c r="Y160" s="66"/>
      <c r="Z160" s="162"/>
      <c r="AA160" s="160"/>
      <c r="AJ160" s="66"/>
      <c r="AK160" s="162"/>
      <c r="AL160" s="160"/>
      <c r="AS160" s="66"/>
      <c r="AT160" s="162"/>
      <c r="AU160" s="160"/>
      <c r="AZ160" s="66"/>
      <c r="BA160" s="162"/>
      <c r="BB160" s="160"/>
      <c r="BK160" s="66"/>
      <c r="BL160" s="162"/>
      <c r="BM160" s="160"/>
      <c r="BS160" s="66"/>
      <c r="BT160" s="162"/>
      <c r="BU160" s="160"/>
      <c r="CA160" s="162"/>
      <c r="CB160" s="160"/>
      <c r="CH160" s="66"/>
      <c r="CI160" s="162"/>
      <c r="CJ160" s="155"/>
      <c r="CK160" s="155"/>
      <c r="CL160" s="155"/>
      <c r="CO160" s="66"/>
      <c r="CP160" s="162"/>
      <c r="CQ160" s="160"/>
      <c r="DT160" s="66"/>
      <c r="DU160" s="162"/>
      <c r="DV160" s="160"/>
      <c r="EE160" s="66"/>
      <c r="EF160" s="162"/>
      <c r="EG160" s="160"/>
      <c r="ER160" s="66"/>
      <c r="ES160" s="162"/>
      <c r="ET160" s="160"/>
      <c r="FR160" s="66"/>
      <c r="FS160" s="162"/>
      <c r="FT160" s="160"/>
      <c r="GR160" s="66"/>
      <c r="GS160" s="162"/>
      <c r="GT160" s="160"/>
      <c r="HG160" s="66"/>
      <c r="HH160" s="162"/>
      <c r="HK160" s="66"/>
    </row>
    <row r="161" spans="2:219">
      <c r="B161" s="160"/>
      <c r="I161" s="161"/>
      <c r="J161" s="161"/>
      <c r="L161" s="162"/>
      <c r="M161" s="160"/>
      <c r="R161" s="66"/>
      <c r="S161" s="162"/>
      <c r="Y161" s="66"/>
      <c r="Z161" s="162"/>
      <c r="AA161" s="160"/>
      <c r="AJ161" s="66"/>
      <c r="AK161" s="162"/>
      <c r="AL161" s="160"/>
      <c r="AS161" s="66"/>
      <c r="AT161" s="162"/>
      <c r="AU161" s="160"/>
      <c r="AZ161" s="66"/>
      <c r="BA161" s="162"/>
      <c r="BB161" s="160"/>
      <c r="BK161" s="66"/>
      <c r="BL161" s="162"/>
      <c r="BM161" s="160"/>
      <c r="BS161" s="66"/>
      <c r="BT161" s="162"/>
      <c r="BU161" s="160"/>
      <c r="CA161" s="162"/>
      <c r="CB161" s="160"/>
      <c r="CH161" s="66"/>
      <c r="CI161" s="162"/>
      <c r="CJ161" s="155"/>
      <c r="CK161" s="155"/>
      <c r="CL161" s="155"/>
      <c r="CO161" s="66"/>
      <c r="CP161" s="162"/>
      <c r="CQ161" s="160"/>
      <c r="DT161" s="66"/>
      <c r="DU161" s="162"/>
      <c r="DV161" s="160"/>
      <c r="EE161" s="66"/>
      <c r="EF161" s="162"/>
      <c r="EG161" s="160"/>
      <c r="ER161" s="66"/>
      <c r="ES161" s="162"/>
      <c r="ET161" s="160"/>
      <c r="FR161" s="66"/>
      <c r="FS161" s="162"/>
      <c r="FT161" s="160"/>
      <c r="GR161" s="66"/>
      <c r="GS161" s="162"/>
      <c r="GT161" s="160"/>
      <c r="HG161" s="66"/>
      <c r="HH161" s="162"/>
      <c r="HK161" s="66"/>
    </row>
    <row r="162" spans="2:219">
      <c r="B162" s="160"/>
      <c r="I162" s="161"/>
      <c r="J162" s="161"/>
      <c r="L162" s="162"/>
      <c r="M162" s="160"/>
      <c r="R162" s="66"/>
      <c r="S162" s="162"/>
      <c r="Y162" s="66"/>
      <c r="Z162" s="162"/>
      <c r="AA162" s="160"/>
      <c r="AJ162" s="66"/>
      <c r="AK162" s="162"/>
      <c r="AL162" s="160"/>
      <c r="AS162" s="66"/>
      <c r="AT162" s="162"/>
      <c r="AU162" s="160"/>
      <c r="AZ162" s="66"/>
      <c r="BA162" s="162"/>
      <c r="BB162" s="160"/>
      <c r="BK162" s="66"/>
      <c r="BL162" s="162"/>
      <c r="BM162" s="160"/>
      <c r="BS162" s="66"/>
      <c r="BT162" s="162"/>
      <c r="BU162" s="160"/>
      <c r="CA162" s="162"/>
      <c r="CB162" s="160"/>
      <c r="CH162" s="66"/>
      <c r="CI162" s="162"/>
      <c r="CJ162" s="155"/>
      <c r="CK162" s="155"/>
      <c r="CL162" s="155"/>
      <c r="CO162" s="66"/>
      <c r="CP162" s="162"/>
      <c r="CQ162" s="160"/>
      <c r="DT162" s="66"/>
      <c r="DU162" s="162"/>
      <c r="DV162" s="160"/>
      <c r="EE162" s="66"/>
      <c r="EF162" s="162"/>
      <c r="EG162" s="160"/>
      <c r="ER162" s="66"/>
      <c r="ES162" s="162"/>
      <c r="ET162" s="160"/>
      <c r="FR162" s="66"/>
      <c r="FS162" s="162"/>
      <c r="FT162" s="160"/>
      <c r="GR162" s="66"/>
      <c r="GS162" s="162"/>
      <c r="GT162" s="160"/>
      <c r="HG162" s="66"/>
      <c r="HH162" s="162"/>
      <c r="HK162" s="66"/>
    </row>
    <row r="163" spans="2:219">
      <c r="B163" s="160"/>
      <c r="I163" s="161"/>
      <c r="J163" s="161"/>
      <c r="L163" s="162"/>
      <c r="M163" s="160"/>
      <c r="R163" s="66"/>
      <c r="S163" s="162"/>
      <c r="Y163" s="66"/>
      <c r="Z163" s="162"/>
      <c r="AA163" s="160"/>
      <c r="AJ163" s="66"/>
      <c r="AK163" s="162"/>
      <c r="AL163" s="160"/>
      <c r="AS163" s="66"/>
      <c r="AT163" s="162"/>
      <c r="AU163" s="160"/>
      <c r="AZ163" s="66"/>
      <c r="BA163" s="162"/>
      <c r="BB163" s="160"/>
      <c r="BK163" s="66"/>
      <c r="BL163" s="162"/>
      <c r="BM163" s="160"/>
      <c r="BS163" s="66"/>
      <c r="BT163" s="162"/>
      <c r="BU163" s="160"/>
      <c r="CA163" s="162"/>
      <c r="CB163" s="160"/>
      <c r="CH163" s="66"/>
      <c r="CI163" s="162"/>
      <c r="CJ163" s="155"/>
      <c r="CK163" s="155"/>
      <c r="CL163" s="155"/>
      <c r="CO163" s="66"/>
      <c r="CP163" s="162"/>
      <c r="CQ163" s="160"/>
      <c r="DT163" s="66"/>
      <c r="DU163" s="162"/>
      <c r="DV163" s="160"/>
      <c r="EE163" s="66"/>
      <c r="EF163" s="162"/>
      <c r="EG163" s="160"/>
      <c r="ER163" s="66"/>
      <c r="ES163" s="162"/>
      <c r="ET163" s="160"/>
      <c r="FR163" s="66"/>
      <c r="FS163" s="162"/>
      <c r="FT163" s="160"/>
      <c r="GR163" s="66"/>
      <c r="GS163" s="162"/>
      <c r="GT163" s="160"/>
      <c r="HG163" s="66"/>
      <c r="HH163" s="162"/>
      <c r="HK163" s="66"/>
    </row>
    <row r="164" spans="2:219">
      <c r="B164" s="160"/>
      <c r="I164" s="161"/>
      <c r="J164" s="161"/>
      <c r="L164" s="162"/>
      <c r="M164" s="160"/>
      <c r="R164" s="66"/>
      <c r="S164" s="162"/>
      <c r="Y164" s="66"/>
      <c r="Z164" s="162"/>
      <c r="AA164" s="160"/>
      <c r="AJ164" s="66"/>
      <c r="AK164" s="162"/>
      <c r="AL164" s="160"/>
      <c r="AS164" s="66"/>
      <c r="AT164" s="162"/>
      <c r="AU164" s="160"/>
      <c r="AZ164" s="66"/>
      <c r="BA164" s="162"/>
      <c r="BB164" s="160"/>
      <c r="BK164" s="66"/>
      <c r="BL164" s="162"/>
      <c r="BM164" s="160"/>
      <c r="BS164" s="66"/>
      <c r="BT164" s="162"/>
      <c r="BU164" s="160"/>
      <c r="CA164" s="162"/>
      <c r="CB164" s="160"/>
      <c r="CH164" s="66"/>
      <c r="CI164" s="162"/>
      <c r="CJ164" s="155"/>
      <c r="CK164" s="155"/>
      <c r="CL164" s="155"/>
      <c r="CO164" s="66"/>
      <c r="CP164" s="162"/>
      <c r="CQ164" s="160"/>
      <c r="DT164" s="66"/>
      <c r="DU164" s="162"/>
      <c r="DV164" s="160"/>
      <c r="EE164" s="66"/>
      <c r="EF164" s="162"/>
      <c r="EG164" s="160"/>
      <c r="ER164" s="66"/>
      <c r="ES164" s="162"/>
      <c r="ET164" s="160"/>
      <c r="FR164" s="66"/>
      <c r="FS164" s="162"/>
      <c r="FT164" s="160"/>
      <c r="GR164" s="66"/>
      <c r="GS164" s="162"/>
      <c r="GT164" s="160"/>
      <c r="HG164" s="66"/>
      <c r="HH164" s="162"/>
      <c r="HK164" s="66"/>
    </row>
    <row r="165" spans="2:219">
      <c r="B165" s="160"/>
      <c r="I165" s="161"/>
      <c r="J165" s="161"/>
      <c r="L165" s="162"/>
      <c r="M165" s="160"/>
      <c r="R165" s="66"/>
      <c r="S165" s="162"/>
      <c r="Y165" s="66"/>
      <c r="Z165" s="162"/>
      <c r="AA165" s="160"/>
      <c r="AJ165" s="66"/>
      <c r="AK165" s="162"/>
      <c r="AL165" s="160"/>
      <c r="AS165" s="66"/>
      <c r="AT165" s="162"/>
      <c r="AU165" s="160"/>
      <c r="AZ165" s="66"/>
      <c r="BA165" s="162"/>
      <c r="BB165" s="160"/>
      <c r="BK165" s="66"/>
      <c r="BL165" s="162"/>
      <c r="BM165" s="160"/>
      <c r="BS165" s="66"/>
      <c r="BT165" s="162"/>
      <c r="BU165" s="160"/>
      <c r="CA165" s="162"/>
      <c r="CB165" s="160"/>
      <c r="CH165" s="66"/>
      <c r="CI165" s="162"/>
      <c r="CJ165" s="155"/>
      <c r="CK165" s="155"/>
      <c r="CL165" s="155"/>
      <c r="CO165" s="66"/>
      <c r="CP165" s="162"/>
      <c r="CQ165" s="160"/>
      <c r="DT165" s="66"/>
      <c r="DU165" s="162"/>
      <c r="DV165" s="160"/>
      <c r="EE165" s="66"/>
      <c r="EF165" s="162"/>
      <c r="EG165" s="160"/>
      <c r="ER165" s="66"/>
      <c r="ES165" s="162"/>
      <c r="ET165" s="160"/>
      <c r="FR165" s="66"/>
      <c r="FS165" s="162"/>
      <c r="FT165" s="160"/>
      <c r="GR165" s="66"/>
      <c r="GS165" s="162"/>
      <c r="GT165" s="160"/>
      <c r="HG165" s="66"/>
      <c r="HH165" s="162"/>
      <c r="HK165" s="66"/>
    </row>
    <row r="166" spans="2:219">
      <c r="B166" s="160"/>
      <c r="I166" s="161"/>
      <c r="J166" s="161"/>
      <c r="L166" s="162"/>
      <c r="M166" s="160"/>
      <c r="R166" s="66"/>
      <c r="S166" s="162"/>
      <c r="Y166" s="66"/>
      <c r="Z166" s="162"/>
      <c r="AA166" s="160"/>
      <c r="AJ166" s="66"/>
      <c r="AK166" s="162"/>
      <c r="AL166" s="160"/>
      <c r="AS166" s="66"/>
      <c r="AT166" s="162"/>
      <c r="AU166" s="160"/>
      <c r="AZ166" s="66"/>
      <c r="BA166" s="162"/>
      <c r="BB166" s="160"/>
      <c r="BK166" s="66"/>
      <c r="BL166" s="162"/>
      <c r="BM166" s="160"/>
      <c r="BS166" s="66"/>
      <c r="BT166" s="162"/>
      <c r="BU166" s="160"/>
      <c r="CA166" s="162"/>
      <c r="CB166" s="160"/>
      <c r="CH166" s="66"/>
      <c r="CI166" s="162"/>
      <c r="CJ166" s="155"/>
      <c r="CK166" s="155"/>
      <c r="CL166" s="155"/>
      <c r="CO166" s="66"/>
      <c r="CP166" s="162"/>
      <c r="CQ166" s="160"/>
      <c r="DT166" s="66"/>
      <c r="DU166" s="162"/>
      <c r="DV166" s="160"/>
      <c r="EE166" s="66"/>
      <c r="EF166" s="162"/>
      <c r="EG166" s="160"/>
      <c r="ER166" s="66"/>
      <c r="ES166" s="162"/>
      <c r="ET166" s="160"/>
      <c r="FR166" s="66"/>
      <c r="FS166" s="162"/>
      <c r="FT166" s="160"/>
      <c r="GR166" s="66"/>
      <c r="GS166" s="162"/>
      <c r="GT166" s="160"/>
      <c r="HG166" s="66"/>
      <c r="HH166" s="162"/>
      <c r="HK166" s="66"/>
    </row>
    <row r="167" spans="2:219">
      <c r="B167" s="160"/>
      <c r="I167" s="161"/>
      <c r="J167" s="161"/>
      <c r="L167" s="162"/>
      <c r="M167" s="160"/>
      <c r="R167" s="66"/>
      <c r="S167" s="162"/>
      <c r="Y167" s="66"/>
      <c r="Z167" s="162"/>
      <c r="AA167" s="160"/>
      <c r="AJ167" s="66"/>
      <c r="AK167" s="162"/>
      <c r="AL167" s="160"/>
      <c r="AS167" s="66"/>
      <c r="AT167" s="162"/>
      <c r="AU167" s="160"/>
      <c r="AZ167" s="66"/>
      <c r="BA167" s="162"/>
      <c r="BB167" s="160"/>
      <c r="BK167" s="66"/>
      <c r="BL167" s="162"/>
      <c r="BM167" s="160"/>
      <c r="BS167" s="66"/>
      <c r="BT167" s="162"/>
      <c r="BU167" s="160"/>
      <c r="CA167" s="162"/>
      <c r="CB167" s="160"/>
      <c r="CH167" s="66"/>
      <c r="CI167" s="162"/>
      <c r="CJ167" s="155"/>
      <c r="CK167" s="155"/>
      <c r="CL167" s="155"/>
      <c r="CO167" s="66"/>
      <c r="CP167" s="162"/>
      <c r="CQ167" s="160"/>
      <c r="DT167" s="66"/>
      <c r="DU167" s="162"/>
      <c r="DV167" s="160"/>
      <c r="EE167" s="66"/>
      <c r="EF167" s="162"/>
      <c r="EG167" s="160"/>
      <c r="ER167" s="66"/>
      <c r="ES167" s="162"/>
      <c r="ET167" s="160"/>
      <c r="FR167" s="66"/>
      <c r="FS167" s="162"/>
      <c r="FT167" s="160"/>
      <c r="GR167" s="66"/>
      <c r="GS167" s="162"/>
      <c r="GT167" s="160"/>
      <c r="HG167" s="66"/>
      <c r="HH167" s="162"/>
      <c r="HK167" s="66"/>
    </row>
    <row r="168" spans="2:219">
      <c r="B168" s="160"/>
      <c r="I168" s="161"/>
      <c r="J168" s="161"/>
      <c r="L168" s="162"/>
      <c r="M168" s="160"/>
      <c r="R168" s="66"/>
      <c r="S168" s="162"/>
      <c r="Y168" s="66"/>
      <c r="Z168" s="162"/>
      <c r="AA168" s="160"/>
      <c r="AJ168" s="66"/>
      <c r="AK168" s="162"/>
      <c r="AL168" s="160"/>
      <c r="AS168" s="66"/>
      <c r="AT168" s="162"/>
      <c r="AU168" s="160"/>
      <c r="AZ168" s="66"/>
      <c r="BA168" s="162"/>
      <c r="BB168" s="160"/>
      <c r="BK168" s="66"/>
      <c r="BL168" s="162"/>
      <c r="BM168" s="160"/>
      <c r="BS168" s="66"/>
      <c r="BT168" s="162"/>
      <c r="BU168" s="160"/>
      <c r="CA168" s="162"/>
      <c r="CB168" s="160"/>
      <c r="CH168" s="66"/>
      <c r="CI168" s="162"/>
      <c r="CJ168" s="155"/>
      <c r="CK168" s="155"/>
      <c r="CL168" s="155"/>
      <c r="CO168" s="66"/>
      <c r="CP168" s="162"/>
      <c r="CQ168" s="160"/>
      <c r="DT168" s="66"/>
      <c r="DU168" s="162"/>
      <c r="DV168" s="160"/>
      <c r="EE168" s="66"/>
      <c r="EF168" s="162"/>
      <c r="EG168" s="160"/>
      <c r="ER168" s="66"/>
      <c r="ES168" s="162"/>
      <c r="ET168" s="160"/>
      <c r="FR168" s="66"/>
      <c r="FS168" s="162"/>
      <c r="FT168" s="160"/>
      <c r="GR168" s="66"/>
      <c r="GS168" s="162"/>
      <c r="GT168" s="160"/>
      <c r="HG168" s="66"/>
      <c r="HH168" s="162"/>
      <c r="HK168" s="66"/>
    </row>
    <row r="169" spans="2:219">
      <c r="B169" s="160"/>
      <c r="I169" s="161"/>
      <c r="J169" s="161"/>
      <c r="L169" s="162"/>
      <c r="M169" s="160"/>
      <c r="R169" s="66"/>
      <c r="S169" s="162"/>
      <c r="Y169" s="66"/>
      <c r="Z169" s="162"/>
      <c r="AA169" s="160"/>
      <c r="AJ169" s="66"/>
      <c r="AK169" s="162"/>
      <c r="AL169" s="160"/>
      <c r="AS169" s="66"/>
      <c r="AT169" s="162"/>
      <c r="AU169" s="160"/>
      <c r="AZ169" s="66"/>
      <c r="BA169" s="162"/>
      <c r="BB169" s="160"/>
      <c r="BK169" s="66"/>
      <c r="BL169" s="162"/>
      <c r="BM169" s="160"/>
      <c r="BS169" s="66"/>
      <c r="BT169" s="162"/>
      <c r="BU169" s="160"/>
      <c r="CA169" s="162"/>
      <c r="CB169" s="160"/>
      <c r="CH169" s="66"/>
      <c r="CI169" s="162"/>
      <c r="CJ169" s="155"/>
      <c r="CK169" s="155"/>
      <c r="CL169" s="155"/>
      <c r="CO169" s="66"/>
      <c r="CP169" s="162"/>
      <c r="CQ169" s="160"/>
      <c r="DT169" s="66"/>
      <c r="DU169" s="162"/>
      <c r="DV169" s="160"/>
      <c r="EE169" s="66"/>
      <c r="EF169" s="162"/>
      <c r="EG169" s="160"/>
      <c r="ER169" s="66"/>
      <c r="ES169" s="162"/>
      <c r="ET169" s="160"/>
      <c r="FR169" s="66"/>
      <c r="FS169" s="162"/>
      <c r="FT169" s="160"/>
      <c r="GR169" s="66"/>
      <c r="GS169" s="162"/>
      <c r="GT169" s="160"/>
      <c r="HG169" s="66"/>
      <c r="HH169" s="162"/>
      <c r="HK169" s="66"/>
    </row>
    <row r="170" spans="2:219">
      <c r="B170" s="160"/>
      <c r="I170" s="161"/>
      <c r="J170" s="161"/>
      <c r="L170" s="162"/>
      <c r="M170" s="160"/>
      <c r="R170" s="66"/>
      <c r="S170" s="162"/>
      <c r="Y170" s="66"/>
      <c r="Z170" s="162"/>
      <c r="AA170" s="160"/>
      <c r="AJ170" s="66"/>
      <c r="AK170" s="162"/>
      <c r="AL170" s="160"/>
      <c r="AS170" s="66"/>
      <c r="AT170" s="162"/>
      <c r="AU170" s="160"/>
      <c r="AZ170" s="66"/>
      <c r="BA170" s="162"/>
      <c r="BB170" s="160"/>
      <c r="BK170" s="66"/>
      <c r="BL170" s="162"/>
      <c r="BM170" s="160"/>
      <c r="BS170" s="66"/>
      <c r="BT170" s="162"/>
      <c r="BU170" s="160"/>
      <c r="CA170" s="162"/>
      <c r="CB170" s="160"/>
      <c r="CH170" s="66"/>
      <c r="CI170" s="162"/>
      <c r="CJ170" s="155"/>
      <c r="CK170" s="155"/>
      <c r="CL170" s="155"/>
      <c r="CO170" s="66"/>
      <c r="CP170" s="162"/>
      <c r="CQ170" s="160"/>
      <c r="DT170" s="66"/>
      <c r="DU170" s="162"/>
      <c r="DV170" s="160"/>
      <c r="EE170" s="66"/>
      <c r="EF170" s="162"/>
      <c r="EG170" s="160"/>
      <c r="ER170" s="66"/>
      <c r="ES170" s="162"/>
      <c r="ET170" s="160"/>
      <c r="FR170" s="66"/>
      <c r="FS170" s="162"/>
      <c r="FT170" s="160"/>
      <c r="GR170" s="66"/>
      <c r="GS170" s="162"/>
      <c r="GT170" s="160"/>
      <c r="HG170" s="66"/>
      <c r="HH170" s="162"/>
      <c r="HK170" s="66"/>
    </row>
    <row r="171" spans="2:219">
      <c r="B171" s="160"/>
      <c r="I171" s="161"/>
      <c r="J171" s="161"/>
      <c r="L171" s="162"/>
      <c r="M171" s="160"/>
      <c r="R171" s="66"/>
      <c r="S171" s="162"/>
      <c r="Y171" s="66"/>
      <c r="Z171" s="162"/>
      <c r="AA171" s="160"/>
      <c r="AJ171" s="66"/>
      <c r="AK171" s="162"/>
      <c r="AL171" s="160"/>
      <c r="AS171" s="66"/>
      <c r="AT171" s="162"/>
      <c r="AU171" s="160"/>
      <c r="AZ171" s="66"/>
      <c r="BA171" s="162"/>
      <c r="BB171" s="160"/>
      <c r="BK171" s="66"/>
      <c r="BL171" s="162"/>
      <c r="BM171" s="160"/>
      <c r="BS171" s="66"/>
      <c r="BT171" s="162"/>
      <c r="BU171" s="160"/>
      <c r="CA171" s="162"/>
      <c r="CB171" s="160"/>
      <c r="CH171" s="66"/>
      <c r="CI171" s="162"/>
      <c r="CJ171" s="155"/>
      <c r="CK171" s="155"/>
      <c r="CL171" s="155"/>
      <c r="CO171" s="66"/>
      <c r="CP171" s="162"/>
      <c r="CQ171" s="160"/>
      <c r="DT171" s="66"/>
      <c r="DU171" s="162"/>
      <c r="DV171" s="160"/>
      <c r="EE171" s="66"/>
      <c r="EF171" s="162"/>
      <c r="EG171" s="160"/>
      <c r="ER171" s="66"/>
      <c r="ES171" s="162"/>
      <c r="ET171" s="160"/>
      <c r="FR171" s="66"/>
      <c r="FS171" s="162"/>
      <c r="FT171" s="160"/>
      <c r="GR171" s="66"/>
      <c r="GS171" s="162"/>
      <c r="GT171" s="160"/>
      <c r="HG171" s="66"/>
      <c r="HH171" s="162"/>
      <c r="HK171" s="66"/>
    </row>
    <row r="172" spans="2:219">
      <c r="B172" s="160"/>
      <c r="I172" s="161"/>
      <c r="J172" s="161"/>
      <c r="L172" s="162"/>
      <c r="M172" s="160"/>
      <c r="R172" s="66"/>
      <c r="S172" s="162"/>
      <c r="Y172" s="66"/>
      <c r="Z172" s="162"/>
      <c r="AA172" s="160"/>
      <c r="AJ172" s="66"/>
      <c r="AK172" s="162"/>
      <c r="AL172" s="160"/>
      <c r="AS172" s="66"/>
      <c r="AT172" s="162"/>
      <c r="AU172" s="160"/>
      <c r="AZ172" s="66"/>
      <c r="BA172" s="162"/>
      <c r="BB172" s="160"/>
      <c r="BK172" s="66"/>
      <c r="BL172" s="162"/>
      <c r="BM172" s="160"/>
      <c r="BS172" s="66"/>
      <c r="BT172" s="162"/>
      <c r="BU172" s="160"/>
      <c r="CA172" s="162"/>
      <c r="CB172" s="160"/>
      <c r="CH172" s="66"/>
      <c r="CI172" s="162"/>
      <c r="CJ172" s="155"/>
      <c r="CK172" s="155"/>
      <c r="CL172" s="155"/>
      <c r="CO172" s="66"/>
      <c r="CP172" s="162"/>
      <c r="CQ172" s="160"/>
      <c r="DT172" s="66"/>
      <c r="DU172" s="162"/>
      <c r="DV172" s="160"/>
      <c r="EE172" s="66"/>
      <c r="EF172" s="162"/>
      <c r="EG172" s="160"/>
      <c r="ER172" s="66"/>
      <c r="ES172" s="162"/>
      <c r="ET172" s="160"/>
      <c r="FR172" s="66"/>
      <c r="FS172" s="162"/>
      <c r="FT172" s="160"/>
      <c r="GR172" s="66"/>
      <c r="GS172" s="162"/>
      <c r="GT172" s="160"/>
      <c r="HG172" s="66"/>
      <c r="HH172" s="162"/>
      <c r="HK172" s="66"/>
    </row>
    <row r="173" spans="2:219">
      <c r="B173" s="160"/>
      <c r="I173" s="161"/>
      <c r="J173" s="161"/>
      <c r="L173" s="162"/>
      <c r="M173" s="160"/>
      <c r="R173" s="66"/>
      <c r="S173" s="162"/>
      <c r="Y173" s="66"/>
      <c r="Z173" s="162"/>
      <c r="AA173" s="160"/>
      <c r="AJ173" s="66"/>
      <c r="AK173" s="162"/>
      <c r="AL173" s="160"/>
      <c r="AS173" s="66"/>
      <c r="AT173" s="162"/>
      <c r="AU173" s="160"/>
      <c r="AZ173" s="66"/>
      <c r="BA173" s="162"/>
      <c r="BB173" s="160"/>
      <c r="BK173" s="66"/>
      <c r="BL173" s="162"/>
      <c r="BM173" s="160"/>
      <c r="BS173" s="66"/>
      <c r="BT173" s="162"/>
      <c r="BU173" s="160"/>
      <c r="CA173" s="162"/>
      <c r="CB173" s="160"/>
      <c r="CH173" s="66"/>
      <c r="CI173" s="162"/>
      <c r="CJ173" s="155"/>
      <c r="CK173" s="155"/>
      <c r="CL173" s="155"/>
      <c r="CO173" s="66"/>
      <c r="CP173" s="162"/>
      <c r="CQ173" s="160"/>
      <c r="DT173" s="66"/>
      <c r="DU173" s="162"/>
      <c r="DV173" s="160"/>
      <c r="EE173" s="66"/>
      <c r="EF173" s="162"/>
      <c r="EG173" s="160"/>
      <c r="ER173" s="66"/>
      <c r="ES173" s="162"/>
      <c r="ET173" s="160"/>
      <c r="FR173" s="66"/>
      <c r="FS173" s="162"/>
      <c r="FT173" s="160"/>
      <c r="GR173" s="66"/>
      <c r="GS173" s="162"/>
      <c r="GT173" s="160"/>
      <c r="HG173" s="66"/>
      <c r="HH173" s="162"/>
      <c r="HK173" s="66"/>
    </row>
    <row r="174" spans="2:219">
      <c r="B174" s="160"/>
      <c r="I174" s="161"/>
      <c r="J174" s="161"/>
      <c r="L174" s="162"/>
      <c r="M174" s="160"/>
      <c r="R174" s="66"/>
      <c r="S174" s="162"/>
      <c r="Y174" s="66"/>
      <c r="Z174" s="162"/>
      <c r="AA174" s="160"/>
      <c r="AJ174" s="66"/>
      <c r="AK174" s="162"/>
      <c r="AL174" s="160"/>
      <c r="AS174" s="66"/>
      <c r="AT174" s="162"/>
      <c r="AU174" s="160"/>
      <c r="AZ174" s="66"/>
      <c r="BA174" s="162"/>
      <c r="BB174" s="160"/>
      <c r="BK174" s="66"/>
      <c r="BL174" s="162"/>
      <c r="BM174" s="160"/>
      <c r="BS174" s="66"/>
      <c r="BT174" s="162"/>
      <c r="BU174" s="160"/>
      <c r="CA174" s="162"/>
      <c r="CB174" s="160"/>
      <c r="CH174" s="66"/>
      <c r="CI174" s="162"/>
      <c r="CJ174" s="155"/>
      <c r="CK174" s="155"/>
      <c r="CL174" s="155"/>
      <c r="CO174" s="66"/>
      <c r="CP174" s="162"/>
      <c r="CQ174" s="160"/>
      <c r="DT174" s="66"/>
      <c r="DU174" s="162"/>
      <c r="DV174" s="160"/>
      <c r="EE174" s="66"/>
      <c r="EF174" s="162"/>
      <c r="EG174" s="160"/>
      <c r="ER174" s="66"/>
      <c r="ES174" s="162"/>
      <c r="ET174" s="160"/>
      <c r="FR174" s="66"/>
      <c r="FS174" s="162"/>
      <c r="FT174" s="160"/>
      <c r="GR174" s="66"/>
      <c r="GS174" s="162"/>
      <c r="GT174" s="160"/>
      <c r="HG174" s="66"/>
      <c r="HH174" s="162"/>
      <c r="HK174" s="66"/>
    </row>
    <row r="175" spans="2:219">
      <c r="B175" s="160"/>
      <c r="I175" s="161"/>
      <c r="J175" s="161"/>
      <c r="L175" s="162"/>
      <c r="M175" s="160"/>
      <c r="R175" s="66"/>
      <c r="S175" s="162"/>
      <c r="Y175" s="66"/>
      <c r="Z175" s="162"/>
      <c r="AA175" s="160"/>
      <c r="AJ175" s="66"/>
      <c r="AK175" s="162"/>
      <c r="AL175" s="160"/>
      <c r="AS175" s="66"/>
      <c r="AT175" s="162"/>
      <c r="AU175" s="160"/>
      <c r="AZ175" s="66"/>
      <c r="BA175" s="162"/>
      <c r="BB175" s="160"/>
      <c r="BK175" s="66"/>
      <c r="BL175" s="162"/>
      <c r="BM175" s="160"/>
      <c r="BS175" s="66"/>
      <c r="BT175" s="162"/>
      <c r="BU175" s="160"/>
      <c r="CA175" s="162"/>
      <c r="CB175" s="160"/>
      <c r="CH175" s="66"/>
      <c r="CI175" s="162"/>
      <c r="CJ175" s="155"/>
      <c r="CK175" s="155"/>
      <c r="CL175" s="155"/>
      <c r="CO175" s="66"/>
      <c r="CP175" s="162"/>
      <c r="CQ175" s="160"/>
      <c r="DT175" s="66"/>
      <c r="DU175" s="162"/>
      <c r="DV175" s="160"/>
      <c r="EE175" s="66"/>
      <c r="EF175" s="162"/>
      <c r="EG175" s="160"/>
      <c r="ER175" s="66"/>
      <c r="ES175" s="162"/>
      <c r="ET175" s="160"/>
      <c r="FR175" s="66"/>
      <c r="FS175" s="162"/>
      <c r="FT175" s="160"/>
      <c r="GR175" s="66"/>
      <c r="GS175" s="162"/>
      <c r="GT175" s="160"/>
      <c r="HG175" s="66"/>
      <c r="HH175" s="162"/>
      <c r="HK175" s="66"/>
    </row>
    <row r="176" spans="2:219">
      <c r="B176" s="160"/>
      <c r="I176" s="161"/>
      <c r="J176" s="161"/>
      <c r="L176" s="162"/>
      <c r="M176" s="160"/>
      <c r="R176" s="66"/>
      <c r="S176" s="162"/>
      <c r="Y176" s="66"/>
      <c r="Z176" s="162"/>
      <c r="AA176" s="160"/>
      <c r="AJ176" s="66"/>
      <c r="AK176" s="162"/>
      <c r="AL176" s="160"/>
      <c r="AS176" s="66"/>
      <c r="AT176" s="162"/>
      <c r="AU176" s="160"/>
      <c r="AZ176" s="66"/>
      <c r="BA176" s="162"/>
      <c r="BB176" s="160"/>
      <c r="BK176" s="66"/>
      <c r="BL176" s="162"/>
      <c r="BM176" s="160"/>
      <c r="BS176" s="66"/>
      <c r="BT176" s="162"/>
      <c r="BU176" s="160"/>
      <c r="CA176" s="162"/>
      <c r="CB176" s="160"/>
      <c r="CH176" s="66"/>
      <c r="CI176" s="162"/>
      <c r="CJ176" s="155"/>
      <c r="CK176" s="155"/>
      <c r="CL176" s="155"/>
      <c r="CO176" s="66"/>
      <c r="CP176" s="162"/>
      <c r="CQ176" s="160"/>
      <c r="DT176" s="66"/>
      <c r="DU176" s="162"/>
      <c r="DV176" s="160"/>
      <c r="EE176" s="66"/>
      <c r="EF176" s="162"/>
      <c r="EG176" s="160"/>
      <c r="ER176" s="66"/>
      <c r="ES176" s="162"/>
      <c r="ET176" s="160"/>
      <c r="FR176" s="66"/>
      <c r="FS176" s="162"/>
      <c r="FT176" s="160"/>
      <c r="GR176" s="66"/>
      <c r="GS176" s="162"/>
      <c r="GT176" s="160"/>
      <c r="HG176" s="66"/>
      <c r="HH176" s="162"/>
      <c r="HK176" s="66"/>
    </row>
    <row r="177" spans="2:219">
      <c r="B177" s="160"/>
      <c r="I177" s="161"/>
      <c r="J177" s="161"/>
      <c r="L177" s="162"/>
      <c r="M177" s="160"/>
      <c r="R177" s="66"/>
      <c r="S177" s="162"/>
      <c r="Y177" s="66"/>
      <c r="Z177" s="162"/>
      <c r="AA177" s="160"/>
      <c r="AJ177" s="66"/>
      <c r="AK177" s="162"/>
      <c r="AL177" s="160"/>
      <c r="AS177" s="66"/>
      <c r="AT177" s="162"/>
      <c r="AU177" s="160"/>
      <c r="AZ177" s="66"/>
      <c r="BA177" s="162"/>
      <c r="BB177" s="160"/>
      <c r="BK177" s="66"/>
      <c r="BL177" s="162"/>
      <c r="BM177" s="160"/>
      <c r="BS177" s="66"/>
      <c r="BT177" s="162"/>
      <c r="BU177" s="160"/>
      <c r="CA177" s="162"/>
      <c r="CB177" s="160"/>
      <c r="CH177" s="66"/>
      <c r="CI177" s="162"/>
      <c r="CJ177" s="155"/>
      <c r="CK177" s="155"/>
      <c r="CL177" s="155"/>
      <c r="CO177" s="66"/>
      <c r="CP177" s="162"/>
      <c r="CQ177" s="160"/>
      <c r="DT177" s="66"/>
      <c r="DU177" s="162"/>
      <c r="DV177" s="160"/>
      <c r="EE177" s="66"/>
      <c r="EF177" s="162"/>
      <c r="EG177" s="160"/>
      <c r="ER177" s="66"/>
      <c r="ES177" s="162"/>
      <c r="ET177" s="160"/>
      <c r="FR177" s="66"/>
      <c r="FS177" s="162"/>
      <c r="FT177" s="160"/>
      <c r="GR177" s="66"/>
      <c r="GS177" s="162"/>
      <c r="GT177" s="160"/>
      <c r="HG177" s="66"/>
      <c r="HH177" s="162"/>
      <c r="HK177" s="66"/>
    </row>
    <row r="178" spans="2:219">
      <c r="B178" s="160"/>
      <c r="I178" s="161"/>
      <c r="J178" s="161"/>
      <c r="L178" s="162"/>
      <c r="M178" s="160"/>
      <c r="R178" s="66"/>
      <c r="S178" s="162"/>
      <c r="Y178" s="66"/>
      <c r="Z178" s="162"/>
      <c r="AA178" s="160"/>
      <c r="AJ178" s="66"/>
      <c r="AK178" s="162"/>
      <c r="AL178" s="160"/>
      <c r="AS178" s="66"/>
      <c r="AT178" s="162"/>
      <c r="AU178" s="160"/>
      <c r="AZ178" s="66"/>
      <c r="BA178" s="162"/>
      <c r="BB178" s="160"/>
      <c r="BK178" s="66"/>
      <c r="BL178" s="162"/>
      <c r="BM178" s="160"/>
      <c r="BS178" s="66"/>
      <c r="BT178" s="162"/>
      <c r="BU178" s="160"/>
      <c r="CA178" s="162"/>
      <c r="CB178" s="160"/>
      <c r="CH178" s="66"/>
      <c r="CI178" s="162"/>
      <c r="CJ178" s="155"/>
      <c r="CK178" s="155"/>
      <c r="CL178" s="155"/>
      <c r="CO178" s="66"/>
      <c r="CP178" s="162"/>
      <c r="CQ178" s="160"/>
      <c r="DT178" s="66"/>
      <c r="DU178" s="162"/>
      <c r="DV178" s="160"/>
      <c r="EE178" s="66"/>
      <c r="EF178" s="162"/>
      <c r="EG178" s="160"/>
      <c r="ER178" s="66"/>
      <c r="ES178" s="162"/>
      <c r="ET178" s="160"/>
      <c r="FR178" s="66"/>
      <c r="FS178" s="162"/>
      <c r="FT178" s="160"/>
      <c r="GR178" s="66"/>
      <c r="GS178" s="162"/>
      <c r="GT178" s="160"/>
      <c r="HG178" s="66"/>
      <c r="HH178" s="162"/>
      <c r="HK178" s="66"/>
    </row>
    <row r="179" spans="2:219">
      <c r="B179" s="160"/>
      <c r="I179" s="161"/>
      <c r="J179" s="161"/>
      <c r="L179" s="162"/>
      <c r="M179" s="160"/>
      <c r="R179" s="66"/>
      <c r="S179" s="162"/>
      <c r="Y179" s="66"/>
      <c r="Z179" s="162"/>
      <c r="AA179" s="160"/>
      <c r="AJ179" s="66"/>
      <c r="AK179" s="162"/>
      <c r="AL179" s="160"/>
      <c r="AS179" s="66"/>
      <c r="AT179" s="162"/>
      <c r="AU179" s="160"/>
      <c r="AZ179" s="66"/>
      <c r="BA179" s="162"/>
      <c r="BB179" s="160"/>
      <c r="BK179" s="66"/>
      <c r="BL179" s="162"/>
      <c r="BM179" s="160"/>
      <c r="BS179" s="66"/>
      <c r="BT179" s="162"/>
      <c r="BU179" s="160"/>
      <c r="CA179" s="162"/>
      <c r="CB179" s="160"/>
      <c r="CH179" s="66"/>
      <c r="CI179" s="162"/>
      <c r="CJ179" s="155"/>
      <c r="CK179" s="155"/>
      <c r="CL179" s="155"/>
      <c r="CO179" s="66"/>
      <c r="CP179" s="162"/>
      <c r="CQ179" s="160"/>
      <c r="DT179" s="66"/>
      <c r="DU179" s="162"/>
      <c r="DV179" s="160"/>
      <c r="EE179" s="66"/>
      <c r="EF179" s="162"/>
      <c r="EG179" s="160"/>
      <c r="ER179" s="66"/>
      <c r="ES179" s="162"/>
      <c r="ET179" s="160"/>
      <c r="FR179" s="66"/>
      <c r="FS179" s="162"/>
      <c r="FT179" s="160"/>
      <c r="GR179" s="66"/>
      <c r="GS179" s="162"/>
      <c r="GT179" s="160"/>
      <c r="HG179" s="66"/>
      <c r="HH179" s="162"/>
      <c r="HK179" s="66"/>
    </row>
    <row r="180" spans="2:219">
      <c r="B180" s="160"/>
      <c r="I180" s="161"/>
      <c r="J180" s="161"/>
      <c r="L180" s="162"/>
      <c r="M180" s="160"/>
      <c r="R180" s="66"/>
      <c r="S180" s="162"/>
      <c r="Y180" s="66"/>
      <c r="Z180" s="162"/>
      <c r="AA180" s="160"/>
      <c r="AJ180" s="66"/>
      <c r="AK180" s="162"/>
      <c r="AL180" s="160"/>
      <c r="AS180" s="66"/>
      <c r="AT180" s="162"/>
      <c r="AU180" s="160"/>
      <c r="AZ180" s="66"/>
      <c r="BA180" s="162"/>
      <c r="BB180" s="160"/>
      <c r="BK180" s="66"/>
      <c r="BL180" s="162"/>
      <c r="BM180" s="160"/>
      <c r="BS180" s="66"/>
      <c r="BT180" s="162"/>
      <c r="BU180" s="160"/>
      <c r="CA180" s="162"/>
      <c r="CB180" s="160"/>
      <c r="CH180" s="66"/>
      <c r="CI180" s="162"/>
      <c r="CJ180" s="155"/>
      <c r="CK180" s="155"/>
      <c r="CL180" s="155"/>
      <c r="CO180" s="66"/>
      <c r="CP180" s="162"/>
      <c r="CQ180" s="160"/>
      <c r="DT180" s="66"/>
      <c r="DU180" s="162"/>
      <c r="DV180" s="160"/>
      <c r="EE180" s="66"/>
      <c r="EF180" s="162"/>
      <c r="EG180" s="160"/>
      <c r="ER180" s="66"/>
      <c r="ES180" s="162"/>
      <c r="ET180" s="160"/>
      <c r="FR180" s="66"/>
      <c r="FS180" s="162"/>
      <c r="FT180" s="160"/>
      <c r="GR180" s="66"/>
      <c r="GS180" s="162"/>
      <c r="GT180" s="160"/>
      <c r="HG180" s="66"/>
      <c r="HH180" s="162"/>
      <c r="HK180" s="66"/>
    </row>
    <row r="181" spans="2:219">
      <c r="B181" s="160"/>
      <c r="I181" s="161"/>
      <c r="J181" s="161"/>
      <c r="L181" s="162"/>
      <c r="M181" s="160"/>
      <c r="R181" s="66"/>
      <c r="S181" s="162"/>
      <c r="Y181" s="66"/>
      <c r="Z181" s="162"/>
      <c r="AA181" s="160"/>
      <c r="AJ181" s="66"/>
      <c r="AK181" s="162"/>
      <c r="AL181" s="160"/>
      <c r="AS181" s="66"/>
      <c r="AT181" s="162"/>
      <c r="AU181" s="160"/>
      <c r="AZ181" s="66"/>
      <c r="BA181" s="162"/>
      <c r="BB181" s="160"/>
      <c r="BK181" s="66"/>
      <c r="BL181" s="162"/>
      <c r="BM181" s="160"/>
      <c r="BS181" s="66"/>
      <c r="BT181" s="162"/>
      <c r="BU181" s="160"/>
      <c r="CA181" s="162"/>
      <c r="CB181" s="160"/>
      <c r="CH181" s="66"/>
      <c r="CI181" s="162"/>
      <c r="CJ181" s="155"/>
      <c r="CK181" s="155"/>
      <c r="CL181" s="155"/>
      <c r="CO181" s="66"/>
      <c r="CP181" s="162"/>
      <c r="CQ181" s="160"/>
      <c r="DT181" s="66"/>
      <c r="DU181" s="162"/>
      <c r="DV181" s="160"/>
      <c r="EE181" s="66"/>
      <c r="EF181" s="162"/>
      <c r="EG181" s="160"/>
      <c r="ER181" s="66"/>
      <c r="ES181" s="162"/>
      <c r="ET181" s="160"/>
      <c r="FR181" s="66"/>
      <c r="FS181" s="162"/>
      <c r="FT181" s="160"/>
      <c r="GR181" s="66"/>
      <c r="GS181" s="162"/>
      <c r="GT181" s="160"/>
      <c r="HG181" s="66"/>
      <c r="HH181" s="162"/>
      <c r="HK181" s="66"/>
    </row>
    <row r="182" spans="2:219">
      <c r="B182" s="160"/>
      <c r="I182" s="161"/>
      <c r="J182" s="161"/>
      <c r="L182" s="162"/>
      <c r="M182" s="160"/>
      <c r="R182" s="66"/>
      <c r="S182" s="162"/>
      <c r="Y182" s="66"/>
      <c r="Z182" s="162"/>
      <c r="AA182" s="160"/>
      <c r="AJ182" s="66"/>
      <c r="AK182" s="162"/>
      <c r="AL182" s="160"/>
      <c r="AS182" s="66"/>
      <c r="AT182" s="162"/>
      <c r="AU182" s="160"/>
      <c r="AZ182" s="66"/>
      <c r="BA182" s="162"/>
      <c r="BB182" s="160"/>
      <c r="BK182" s="66"/>
      <c r="BL182" s="162"/>
      <c r="BM182" s="160"/>
      <c r="BS182" s="66"/>
      <c r="BT182" s="162"/>
      <c r="BU182" s="160"/>
      <c r="CA182" s="162"/>
      <c r="CB182" s="160"/>
      <c r="CH182" s="66"/>
      <c r="CI182" s="162"/>
      <c r="CJ182" s="155"/>
      <c r="CK182" s="155"/>
      <c r="CL182" s="155"/>
      <c r="CO182" s="66"/>
      <c r="CP182" s="162"/>
      <c r="CQ182" s="160"/>
      <c r="DT182" s="66"/>
      <c r="DU182" s="162"/>
      <c r="DV182" s="160"/>
      <c r="EE182" s="66"/>
      <c r="EF182" s="162"/>
      <c r="EG182" s="160"/>
      <c r="ER182" s="66"/>
      <c r="ES182" s="162"/>
      <c r="ET182" s="160"/>
      <c r="FR182" s="66"/>
      <c r="FS182" s="162"/>
      <c r="FT182" s="160"/>
      <c r="GR182" s="66"/>
      <c r="GS182" s="162"/>
      <c r="GT182" s="160"/>
      <c r="HG182" s="66"/>
      <c r="HH182" s="162"/>
      <c r="HK182" s="66"/>
    </row>
    <row r="183" spans="2:219">
      <c r="B183" s="160"/>
      <c r="I183" s="161"/>
      <c r="J183" s="161"/>
      <c r="L183" s="162"/>
      <c r="M183" s="160"/>
      <c r="R183" s="66"/>
      <c r="S183" s="162"/>
      <c r="Y183" s="66"/>
      <c r="Z183" s="162"/>
      <c r="AA183" s="160"/>
      <c r="AJ183" s="66"/>
      <c r="AK183" s="162"/>
      <c r="AL183" s="160"/>
      <c r="AS183" s="66"/>
      <c r="AT183" s="162"/>
      <c r="AU183" s="160"/>
      <c r="AZ183" s="66"/>
      <c r="BA183" s="162"/>
      <c r="BB183" s="160"/>
      <c r="BK183" s="66"/>
      <c r="BL183" s="162"/>
      <c r="BM183" s="160"/>
      <c r="BS183" s="66"/>
      <c r="BT183" s="162"/>
      <c r="BU183" s="160"/>
      <c r="CA183" s="162"/>
      <c r="CB183" s="160"/>
      <c r="CH183" s="66"/>
      <c r="CI183" s="162"/>
      <c r="CJ183" s="155"/>
      <c r="CK183" s="155"/>
      <c r="CL183" s="155"/>
      <c r="CO183" s="66"/>
      <c r="CP183" s="162"/>
      <c r="CQ183" s="160"/>
      <c r="DT183" s="66"/>
      <c r="DU183" s="162"/>
      <c r="DV183" s="160"/>
      <c r="EE183" s="66"/>
      <c r="EF183" s="162"/>
      <c r="EG183" s="160"/>
      <c r="ER183" s="66"/>
      <c r="ES183" s="162"/>
      <c r="ET183" s="160"/>
      <c r="FR183" s="66"/>
      <c r="FS183" s="162"/>
      <c r="FT183" s="160"/>
      <c r="GR183" s="66"/>
      <c r="GS183" s="162"/>
      <c r="GT183" s="160"/>
      <c r="HG183" s="66"/>
      <c r="HH183" s="162"/>
      <c r="HK183" s="66"/>
    </row>
    <row r="184" spans="2:219">
      <c r="B184" s="160"/>
      <c r="I184" s="161"/>
      <c r="J184" s="161"/>
      <c r="L184" s="162"/>
      <c r="M184" s="160"/>
      <c r="R184" s="66"/>
      <c r="S184" s="162"/>
      <c r="Y184" s="66"/>
      <c r="Z184" s="162"/>
      <c r="AA184" s="160"/>
      <c r="AJ184" s="66"/>
      <c r="AK184" s="162"/>
      <c r="AL184" s="160"/>
      <c r="AS184" s="66"/>
      <c r="AT184" s="162"/>
      <c r="AU184" s="160"/>
      <c r="AZ184" s="66"/>
      <c r="BA184" s="162"/>
      <c r="BB184" s="160"/>
      <c r="BK184" s="66"/>
      <c r="BL184" s="162"/>
      <c r="BM184" s="160"/>
      <c r="BS184" s="66"/>
      <c r="BT184" s="162"/>
      <c r="BU184" s="160"/>
      <c r="CA184" s="162"/>
      <c r="CB184" s="160"/>
      <c r="CH184" s="66"/>
      <c r="CI184" s="162"/>
      <c r="CJ184" s="155"/>
      <c r="CK184" s="155"/>
      <c r="CL184" s="155"/>
      <c r="CO184" s="66"/>
      <c r="CP184" s="162"/>
      <c r="CQ184" s="160"/>
      <c r="DT184" s="66"/>
      <c r="DU184" s="162"/>
      <c r="DV184" s="160"/>
      <c r="EE184" s="66"/>
      <c r="EF184" s="162"/>
      <c r="EG184" s="160"/>
      <c r="ER184" s="66"/>
      <c r="ES184" s="162"/>
      <c r="ET184" s="160"/>
      <c r="FR184" s="66"/>
      <c r="FS184" s="162"/>
      <c r="FT184" s="160"/>
      <c r="GR184" s="66"/>
      <c r="GS184" s="162"/>
      <c r="GT184" s="160"/>
      <c r="HG184" s="66"/>
      <c r="HH184" s="162"/>
      <c r="HK184" s="66"/>
    </row>
    <row r="185" spans="2:219">
      <c r="B185" s="160"/>
      <c r="I185" s="161"/>
      <c r="J185" s="161"/>
      <c r="L185" s="162"/>
      <c r="M185" s="160"/>
      <c r="R185" s="66"/>
      <c r="S185" s="162"/>
      <c r="Y185" s="66"/>
      <c r="Z185" s="162"/>
      <c r="AA185" s="160"/>
      <c r="AJ185" s="66"/>
      <c r="AK185" s="162"/>
      <c r="AL185" s="160"/>
      <c r="AS185" s="66"/>
      <c r="AT185" s="162"/>
      <c r="AU185" s="160"/>
      <c r="AZ185" s="66"/>
      <c r="BA185" s="162"/>
      <c r="BB185" s="160"/>
      <c r="BK185" s="66"/>
      <c r="BL185" s="162"/>
      <c r="BM185" s="160"/>
      <c r="BS185" s="66"/>
      <c r="BT185" s="162"/>
      <c r="BU185" s="160"/>
      <c r="CA185" s="162"/>
      <c r="CB185" s="160"/>
      <c r="CH185" s="66"/>
      <c r="CI185" s="162"/>
      <c r="CJ185" s="155"/>
      <c r="CK185" s="155"/>
      <c r="CL185" s="155"/>
      <c r="CO185" s="66"/>
      <c r="CP185" s="162"/>
      <c r="CQ185" s="160"/>
      <c r="DT185" s="66"/>
      <c r="DU185" s="162"/>
      <c r="DV185" s="160"/>
      <c r="EE185" s="66"/>
      <c r="EF185" s="162"/>
      <c r="EG185" s="160"/>
      <c r="ER185" s="66"/>
      <c r="ES185" s="162"/>
      <c r="ET185" s="160"/>
      <c r="FR185" s="66"/>
      <c r="FS185" s="162"/>
      <c r="FT185" s="160"/>
      <c r="GR185" s="66"/>
      <c r="GS185" s="162"/>
      <c r="GT185" s="160"/>
      <c r="HG185" s="66"/>
      <c r="HH185" s="162"/>
      <c r="HK185" s="66"/>
    </row>
    <row r="186" spans="2:219">
      <c r="B186" s="160"/>
      <c r="I186" s="161"/>
      <c r="J186" s="161"/>
      <c r="L186" s="162"/>
      <c r="M186" s="160"/>
      <c r="R186" s="66"/>
      <c r="S186" s="162"/>
      <c r="Y186" s="66"/>
      <c r="Z186" s="162"/>
      <c r="AA186" s="160"/>
      <c r="AJ186" s="66"/>
      <c r="AK186" s="162"/>
      <c r="AL186" s="160"/>
      <c r="AS186" s="66"/>
      <c r="AT186" s="162"/>
      <c r="AU186" s="160"/>
      <c r="AZ186" s="66"/>
      <c r="BA186" s="162"/>
      <c r="BB186" s="160"/>
      <c r="BK186" s="66"/>
      <c r="BL186" s="162"/>
      <c r="BM186" s="160"/>
      <c r="BS186" s="66"/>
      <c r="BT186" s="162"/>
      <c r="BU186" s="160"/>
      <c r="CA186" s="162"/>
      <c r="CB186" s="160"/>
      <c r="CH186" s="66"/>
      <c r="CI186" s="162"/>
      <c r="CJ186" s="155"/>
      <c r="CK186" s="155"/>
      <c r="CL186" s="155"/>
      <c r="CO186" s="66"/>
      <c r="CP186" s="162"/>
      <c r="CQ186" s="160"/>
      <c r="DT186" s="66"/>
      <c r="DU186" s="162"/>
      <c r="DV186" s="160"/>
      <c r="EE186" s="66"/>
      <c r="EF186" s="162"/>
      <c r="EG186" s="160"/>
      <c r="ER186" s="66"/>
      <c r="ES186" s="162"/>
      <c r="ET186" s="160"/>
      <c r="FR186" s="66"/>
      <c r="FS186" s="162"/>
      <c r="FT186" s="160"/>
      <c r="GR186" s="66"/>
      <c r="GS186" s="162"/>
      <c r="GT186" s="160"/>
      <c r="HG186" s="66"/>
      <c r="HH186" s="162"/>
      <c r="HK186" s="66"/>
    </row>
    <row r="187" spans="2:219">
      <c r="B187" s="160"/>
      <c r="I187" s="161"/>
      <c r="J187" s="161"/>
      <c r="L187" s="162"/>
      <c r="M187" s="160"/>
      <c r="R187" s="66"/>
      <c r="S187" s="162"/>
      <c r="Y187" s="66"/>
      <c r="Z187" s="162"/>
      <c r="AA187" s="160"/>
      <c r="AJ187" s="66"/>
      <c r="AK187" s="162"/>
      <c r="AL187" s="160"/>
      <c r="AS187" s="66"/>
      <c r="AT187" s="162"/>
      <c r="AU187" s="160"/>
      <c r="AZ187" s="66"/>
      <c r="BA187" s="162"/>
      <c r="BB187" s="160"/>
      <c r="BK187" s="66"/>
      <c r="BL187" s="162"/>
      <c r="BM187" s="160"/>
      <c r="BS187" s="66"/>
      <c r="BT187" s="162"/>
      <c r="BU187" s="160"/>
      <c r="CA187" s="162"/>
      <c r="CB187" s="160"/>
      <c r="CH187" s="66"/>
      <c r="CI187" s="162"/>
      <c r="CJ187" s="155"/>
      <c r="CK187" s="155"/>
      <c r="CL187" s="155"/>
      <c r="CO187" s="66"/>
      <c r="CP187" s="162"/>
      <c r="CQ187" s="160"/>
      <c r="DT187" s="66"/>
      <c r="DU187" s="162"/>
      <c r="DV187" s="160"/>
      <c r="EE187" s="66"/>
      <c r="EF187" s="162"/>
      <c r="EG187" s="160"/>
      <c r="ER187" s="66"/>
      <c r="ES187" s="162"/>
      <c r="ET187" s="160"/>
      <c r="FR187" s="66"/>
      <c r="FS187" s="162"/>
      <c r="FT187" s="160"/>
      <c r="GR187" s="66"/>
      <c r="GS187" s="162"/>
      <c r="GT187" s="160"/>
      <c r="HG187" s="66"/>
      <c r="HH187" s="162"/>
      <c r="HK187" s="66"/>
    </row>
    <row r="188" spans="2:219">
      <c r="B188" s="160"/>
      <c r="I188" s="161"/>
      <c r="J188" s="161"/>
      <c r="L188" s="162"/>
      <c r="M188" s="160"/>
      <c r="R188" s="66"/>
      <c r="S188" s="162"/>
      <c r="Y188" s="66"/>
      <c r="Z188" s="162"/>
      <c r="AA188" s="160"/>
      <c r="AJ188" s="66"/>
      <c r="AK188" s="162"/>
      <c r="AL188" s="160"/>
      <c r="AS188" s="66"/>
      <c r="AT188" s="162"/>
      <c r="AU188" s="160"/>
      <c r="AZ188" s="66"/>
      <c r="BA188" s="162"/>
      <c r="BB188" s="160"/>
      <c r="BK188" s="66"/>
      <c r="BL188" s="162"/>
      <c r="BM188" s="160"/>
      <c r="BS188" s="66"/>
      <c r="BT188" s="162"/>
      <c r="BU188" s="160"/>
      <c r="CA188" s="162"/>
      <c r="CB188" s="160"/>
      <c r="CH188" s="66"/>
      <c r="CI188" s="162"/>
      <c r="CJ188" s="155"/>
      <c r="CK188" s="155"/>
      <c r="CL188" s="155"/>
      <c r="CO188" s="66"/>
      <c r="CP188" s="162"/>
      <c r="CQ188" s="160"/>
      <c r="DT188" s="66"/>
      <c r="DU188" s="162"/>
      <c r="DV188" s="160"/>
      <c r="EE188" s="66"/>
      <c r="EF188" s="162"/>
      <c r="EG188" s="160"/>
      <c r="ER188" s="66"/>
      <c r="ES188" s="162"/>
      <c r="ET188" s="160"/>
      <c r="FR188" s="66"/>
      <c r="FS188" s="162"/>
      <c r="FT188" s="160"/>
      <c r="GR188" s="66"/>
      <c r="GS188" s="162"/>
      <c r="GT188" s="160"/>
      <c r="HG188" s="66"/>
      <c r="HH188" s="162"/>
      <c r="HK188" s="66"/>
    </row>
    <row r="189" spans="2:219">
      <c r="B189" s="160"/>
      <c r="I189" s="161"/>
      <c r="J189" s="161"/>
      <c r="L189" s="162"/>
      <c r="M189" s="160"/>
      <c r="R189" s="66"/>
      <c r="S189" s="162"/>
      <c r="Y189" s="66"/>
      <c r="Z189" s="162"/>
      <c r="AA189" s="160"/>
      <c r="AJ189" s="66"/>
      <c r="AK189" s="162"/>
      <c r="AL189" s="160"/>
      <c r="AS189" s="66"/>
      <c r="AT189" s="162"/>
      <c r="AU189" s="160"/>
      <c r="AZ189" s="66"/>
      <c r="BA189" s="162"/>
      <c r="BB189" s="160"/>
      <c r="BK189" s="66"/>
      <c r="BL189" s="162"/>
      <c r="BM189" s="160"/>
      <c r="BS189" s="66"/>
      <c r="BT189" s="162"/>
      <c r="BU189" s="160"/>
      <c r="CA189" s="162"/>
      <c r="CB189" s="160"/>
      <c r="CH189" s="66"/>
      <c r="CI189" s="162"/>
      <c r="CJ189" s="155"/>
      <c r="CK189" s="155"/>
      <c r="CL189" s="155"/>
      <c r="CO189" s="66"/>
      <c r="CP189" s="162"/>
      <c r="CQ189" s="160"/>
      <c r="DT189" s="66"/>
      <c r="DU189" s="162"/>
      <c r="DV189" s="160"/>
      <c r="EE189" s="66"/>
      <c r="EF189" s="162"/>
      <c r="EG189" s="160"/>
      <c r="ER189" s="66"/>
      <c r="ES189" s="162"/>
      <c r="ET189" s="160"/>
      <c r="FR189" s="66"/>
      <c r="FS189" s="162"/>
      <c r="FT189" s="160"/>
      <c r="GR189" s="66"/>
      <c r="GS189" s="162"/>
      <c r="GT189" s="160"/>
      <c r="HG189" s="66"/>
      <c r="HH189" s="162"/>
      <c r="HK189" s="66"/>
    </row>
    <row r="190" spans="2:219">
      <c r="B190" s="160"/>
      <c r="I190" s="161"/>
      <c r="J190" s="161"/>
      <c r="L190" s="162"/>
      <c r="M190" s="160"/>
      <c r="R190" s="66"/>
      <c r="S190" s="162"/>
      <c r="Y190" s="66"/>
      <c r="Z190" s="162"/>
      <c r="AA190" s="160"/>
      <c r="AJ190" s="66"/>
      <c r="AK190" s="162"/>
      <c r="AL190" s="160"/>
      <c r="AS190" s="66"/>
      <c r="AT190" s="162"/>
      <c r="AU190" s="160"/>
      <c r="AZ190" s="66"/>
      <c r="BA190" s="162"/>
      <c r="BB190" s="160"/>
      <c r="BK190" s="66"/>
      <c r="BL190" s="162"/>
      <c r="BM190" s="160"/>
      <c r="BS190" s="66"/>
      <c r="BT190" s="162"/>
      <c r="BU190" s="160"/>
      <c r="CA190" s="162"/>
      <c r="CB190" s="160"/>
      <c r="CH190" s="66"/>
      <c r="CI190" s="162"/>
      <c r="CJ190" s="155"/>
      <c r="CK190" s="155"/>
      <c r="CL190" s="155"/>
      <c r="CO190" s="66"/>
      <c r="CP190" s="162"/>
      <c r="CQ190" s="160"/>
      <c r="DT190" s="66"/>
      <c r="DU190" s="162"/>
      <c r="DV190" s="160"/>
      <c r="EE190" s="66"/>
      <c r="EF190" s="162"/>
      <c r="EG190" s="160"/>
      <c r="ER190" s="66"/>
      <c r="ES190" s="162"/>
      <c r="ET190" s="160"/>
      <c r="FR190" s="66"/>
      <c r="FS190" s="162"/>
      <c r="FT190" s="160"/>
      <c r="GR190" s="66"/>
      <c r="GS190" s="162"/>
      <c r="GT190" s="160"/>
      <c r="HG190" s="66"/>
      <c r="HH190" s="162"/>
      <c r="HK190" s="66"/>
    </row>
    <row r="191" spans="2:219">
      <c r="B191" s="160"/>
      <c r="I191" s="161"/>
      <c r="J191" s="161"/>
      <c r="L191" s="162"/>
      <c r="M191" s="160"/>
      <c r="R191" s="66"/>
      <c r="S191" s="162"/>
      <c r="Y191" s="66"/>
      <c r="Z191" s="162"/>
      <c r="AA191" s="160"/>
      <c r="AJ191" s="66"/>
      <c r="AK191" s="162"/>
      <c r="AL191" s="160"/>
      <c r="AS191" s="66"/>
      <c r="AT191" s="162"/>
      <c r="AU191" s="160"/>
      <c r="AZ191" s="66"/>
      <c r="BA191" s="162"/>
      <c r="BB191" s="160"/>
      <c r="BK191" s="66"/>
      <c r="BL191" s="162"/>
      <c r="BM191" s="160"/>
      <c r="BS191" s="66"/>
      <c r="BT191" s="162"/>
      <c r="BU191" s="160"/>
      <c r="CA191" s="162"/>
      <c r="CB191" s="160"/>
      <c r="CH191" s="66"/>
      <c r="CI191" s="162"/>
      <c r="CJ191" s="155"/>
      <c r="CK191" s="155"/>
      <c r="CL191" s="155"/>
      <c r="CO191" s="66"/>
      <c r="CP191" s="162"/>
      <c r="CQ191" s="160"/>
      <c r="DT191" s="66"/>
      <c r="DU191" s="162"/>
      <c r="DV191" s="160"/>
      <c r="EE191" s="66"/>
      <c r="EF191" s="162"/>
      <c r="EG191" s="160"/>
      <c r="ER191" s="66"/>
      <c r="ES191" s="162"/>
      <c r="ET191" s="160"/>
      <c r="FR191" s="66"/>
      <c r="FS191" s="162"/>
      <c r="FT191" s="160"/>
      <c r="GR191" s="66"/>
      <c r="GS191" s="162"/>
      <c r="GT191" s="160"/>
      <c r="HG191" s="66"/>
      <c r="HH191" s="162"/>
      <c r="HK191" s="66"/>
    </row>
    <row r="192" spans="2:219">
      <c r="B192" s="160"/>
      <c r="I192" s="161"/>
      <c r="J192" s="161"/>
      <c r="L192" s="162"/>
      <c r="M192" s="160"/>
      <c r="R192" s="66"/>
      <c r="S192" s="162"/>
      <c r="Y192" s="66"/>
      <c r="Z192" s="162"/>
      <c r="AA192" s="160"/>
      <c r="AJ192" s="66"/>
      <c r="AK192" s="162"/>
      <c r="AL192" s="160"/>
      <c r="AS192" s="66"/>
      <c r="AT192" s="162"/>
      <c r="AU192" s="160"/>
      <c r="AZ192" s="66"/>
      <c r="BA192" s="162"/>
      <c r="BB192" s="160"/>
      <c r="BK192" s="66"/>
      <c r="BL192" s="162"/>
      <c r="BM192" s="160"/>
      <c r="BS192" s="66"/>
      <c r="BT192" s="162"/>
      <c r="BU192" s="160"/>
      <c r="CA192" s="162"/>
      <c r="CB192" s="160"/>
      <c r="CH192" s="66"/>
      <c r="CI192" s="162"/>
      <c r="CJ192" s="155"/>
      <c r="CK192" s="155"/>
      <c r="CL192" s="155"/>
      <c r="CO192" s="66"/>
      <c r="CP192" s="162"/>
      <c r="CQ192" s="160"/>
      <c r="DT192" s="66"/>
      <c r="DU192" s="162"/>
      <c r="DV192" s="160"/>
      <c r="EE192" s="66"/>
      <c r="EF192" s="162"/>
      <c r="EG192" s="160"/>
      <c r="ER192" s="66"/>
      <c r="ES192" s="162"/>
      <c r="ET192" s="160"/>
      <c r="FR192" s="66"/>
      <c r="FS192" s="162"/>
      <c r="FT192" s="160"/>
      <c r="GR192" s="66"/>
      <c r="GS192" s="162"/>
      <c r="GT192" s="160"/>
      <c r="HG192" s="66"/>
      <c r="HH192" s="162"/>
      <c r="HK192" s="66"/>
    </row>
    <row r="193" spans="2:219">
      <c r="B193" s="160"/>
      <c r="I193" s="161"/>
      <c r="J193" s="161"/>
      <c r="L193" s="162"/>
      <c r="M193" s="160"/>
      <c r="R193" s="66"/>
      <c r="S193" s="162"/>
      <c r="Y193" s="66"/>
      <c r="Z193" s="162"/>
      <c r="AA193" s="160"/>
      <c r="AJ193" s="66"/>
      <c r="AK193" s="162"/>
      <c r="AL193" s="160"/>
      <c r="AS193" s="66"/>
      <c r="AT193" s="162"/>
      <c r="AU193" s="160"/>
      <c r="AZ193" s="66"/>
      <c r="BA193" s="162"/>
      <c r="BB193" s="160"/>
      <c r="BK193" s="66"/>
      <c r="BL193" s="162"/>
      <c r="BM193" s="160"/>
      <c r="BS193" s="66"/>
      <c r="BT193" s="162"/>
      <c r="BU193" s="160"/>
      <c r="CA193" s="162"/>
      <c r="CB193" s="160"/>
      <c r="CH193" s="66"/>
      <c r="CI193" s="162"/>
      <c r="CJ193" s="155"/>
      <c r="CK193" s="155"/>
      <c r="CL193" s="155"/>
      <c r="CO193" s="66"/>
      <c r="CP193" s="162"/>
      <c r="CQ193" s="160"/>
      <c r="DT193" s="66"/>
      <c r="DU193" s="162"/>
      <c r="DV193" s="160"/>
      <c r="EE193" s="66"/>
      <c r="EF193" s="162"/>
      <c r="EG193" s="160"/>
      <c r="ER193" s="66"/>
      <c r="ES193" s="162"/>
      <c r="ET193" s="160"/>
      <c r="FR193" s="66"/>
      <c r="FS193" s="162"/>
      <c r="FT193" s="160"/>
      <c r="GR193" s="66"/>
      <c r="GS193" s="162"/>
      <c r="GT193" s="160"/>
      <c r="HG193" s="66"/>
      <c r="HH193" s="162"/>
      <c r="HK193" s="66"/>
    </row>
    <row r="194" spans="2:219">
      <c r="B194" s="160"/>
      <c r="I194" s="161"/>
      <c r="J194" s="161"/>
      <c r="L194" s="162"/>
      <c r="M194" s="160"/>
      <c r="R194" s="66"/>
      <c r="S194" s="162"/>
      <c r="Y194" s="66"/>
      <c r="Z194" s="162"/>
      <c r="AA194" s="160"/>
      <c r="AJ194" s="66"/>
      <c r="AK194" s="162"/>
      <c r="AL194" s="160"/>
      <c r="AS194" s="66"/>
      <c r="AT194" s="162"/>
      <c r="AU194" s="160"/>
      <c r="AZ194" s="66"/>
      <c r="BA194" s="162"/>
      <c r="BB194" s="160"/>
      <c r="BK194" s="66"/>
      <c r="BL194" s="162"/>
      <c r="BM194" s="160"/>
      <c r="BS194" s="66"/>
      <c r="BT194" s="162"/>
      <c r="BU194" s="160"/>
      <c r="CA194" s="162"/>
      <c r="CB194" s="160"/>
      <c r="CH194" s="66"/>
      <c r="CI194" s="162"/>
      <c r="CJ194" s="155"/>
      <c r="CK194" s="155"/>
      <c r="CL194" s="155"/>
      <c r="CO194" s="66"/>
      <c r="CP194" s="162"/>
      <c r="CQ194" s="160"/>
      <c r="DT194" s="66"/>
      <c r="DU194" s="162"/>
      <c r="DV194" s="160"/>
      <c r="EE194" s="66"/>
      <c r="EF194" s="162"/>
      <c r="EG194" s="160"/>
      <c r="ER194" s="66"/>
      <c r="ES194" s="162"/>
      <c r="ET194" s="160"/>
      <c r="FR194" s="66"/>
      <c r="FS194" s="162"/>
      <c r="FT194" s="160"/>
      <c r="GR194" s="66"/>
      <c r="GS194" s="162"/>
      <c r="GT194" s="160"/>
      <c r="HG194" s="66"/>
      <c r="HH194" s="162"/>
      <c r="HK194" s="66"/>
    </row>
    <row r="195" spans="2:219">
      <c r="B195" s="160"/>
      <c r="I195" s="161"/>
      <c r="J195" s="161"/>
      <c r="L195" s="162"/>
      <c r="M195" s="160"/>
      <c r="R195" s="66"/>
      <c r="S195" s="162"/>
      <c r="Y195" s="66"/>
      <c r="Z195" s="162"/>
      <c r="AA195" s="160"/>
      <c r="AJ195" s="66"/>
      <c r="AK195" s="162"/>
      <c r="AL195" s="160"/>
      <c r="AS195" s="66"/>
      <c r="AT195" s="162"/>
      <c r="AU195" s="160"/>
      <c r="AZ195" s="66"/>
      <c r="BA195" s="162"/>
      <c r="BB195" s="160"/>
      <c r="BK195" s="66"/>
      <c r="BL195" s="162"/>
      <c r="BM195" s="160"/>
      <c r="BS195" s="66"/>
      <c r="BT195" s="162"/>
      <c r="BU195" s="160"/>
      <c r="CA195" s="162"/>
      <c r="CB195" s="160"/>
      <c r="CH195" s="66"/>
      <c r="CI195" s="162"/>
      <c r="CJ195" s="155"/>
      <c r="CK195" s="155"/>
      <c r="CL195" s="155"/>
      <c r="CO195" s="66"/>
      <c r="CP195" s="162"/>
      <c r="CQ195" s="160"/>
      <c r="DT195" s="66"/>
      <c r="DU195" s="162"/>
      <c r="DV195" s="160"/>
      <c r="EE195" s="66"/>
      <c r="EF195" s="162"/>
      <c r="EG195" s="160"/>
      <c r="ER195" s="66"/>
      <c r="ES195" s="162"/>
      <c r="ET195" s="160"/>
      <c r="FR195" s="66"/>
      <c r="FS195" s="162"/>
      <c r="FT195" s="160"/>
      <c r="GR195" s="66"/>
      <c r="GS195" s="162"/>
      <c r="GT195" s="160"/>
      <c r="HG195" s="66"/>
      <c r="HH195" s="162"/>
      <c r="HK195" s="66"/>
    </row>
    <row r="196" spans="2:219">
      <c r="B196" s="160"/>
      <c r="I196" s="161"/>
      <c r="J196" s="161"/>
      <c r="L196" s="162"/>
      <c r="M196" s="160"/>
      <c r="R196" s="66"/>
      <c r="S196" s="162"/>
      <c r="Y196" s="66"/>
      <c r="Z196" s="162"/>
      <c r="AA196" s="160"/>
      <c r="AJ196" s="66"/>
      <c r="AK196" s="162"/>
      <c r="AL196" s="160"/>
      <c r="AS196" s="66"/>
      <c r="AT196" s="162"/>
      <c r="AU196" s="160"/>
      <c r="AZ196" s="66"/>
      <c r="BA196" s="162"/>
      <c r="BB196" s="160"/>
      <c r="BK196" s="66"/>
      <c r="BL196" s="162"/>
      <c r="BM196" s="160"/>
      <c r="BS196" s="66"/>
      <c r="BT196" s="162"/>
      <c r="BU196" s="160"/>
      <c r="CA196" s="162"/>
      <c r="CB196" s="160"/>
      <c r="CH196" s="66"/>
      <c r="CI196" s="162"/>
      <c r="CJ196" s="155"/>
      <c r="CK196" s="155"/>
      <c r="CL196" s="155"/>
      <c r="CO196" s="66"/>
      <c r="CP196" s="162"/>
      <c r="CQ196" s="160"/>
      <c r="DT196" s="66"/>
      <c r="DU196" s="162"/>
      <c r="DV196" s="160"/>
      <c r="EE196" s="66"/>
      <c r="EF196" s="162"/>
      <c r="EG196" s="160"/>
      <c r="ER196" s="66"/>
      <c r="ES196" s="162"/>
      <c r="ET196" s="160"/>
      <c r="FR196" s="66"/>
      <c r="FS196" s="162"/>
      <c r="FT196" s="160"/>
      <c r="GR196" s="66"/>
      <c r="GS196" s="162"/>
      <c r="GT196" s="160"/>
      <c r="HG196" s="66"/>
      <c r="HH196" s="162"/>
      <c r="HK196" s="66"/>
    </row>
    <row r="197" spans="2:219">
      <c r="B197" s="160"/>
      <c r="I197" s="161"/>
      <c r="J197" s="161"/>
      <c r="L197" s="162"/>
      <c r="M197" s="160"/>
      <c r="R197" s="66"/>
      <c r="S197" s="162"/>
      <c r="Y197" s="66"/>
      <c r="Z197" s="162"/>
      <c r="AA197" s="160"/>
      <c r="AJ197" s="66"/>
      <c r="AK197" s="162"/>
      <c r="AL197" s="160"/>
      <c r="AS197" s="66"/>
      <c r="AT197" s="162"/>
      <c r="AU197" s="160"/>
      <c r="AZ197" s="66"/>
      <c r="BA197" s="162"/>
      <c r="BB197" s="160"/>
      <c r="BK197" s="66"/>
      <c r="BL197" s="162"/>
      <c r="BM197" s="160"/>
      <c r="BS197" s="66"/>
      <c r="BT197" s="162"/>
      <c r="BU197" s="160"/>
      <c r="CA197" s="162"/>
      <c r="CB197" s="160"/>
      <c r="CH197" s="66"/>
      <c r="CI197" s="162"/>
      <c r="CJ197" s="155"/>
      <c r="CK197" s="155"/>
      <c r="CL197" s="155"/>
      <c r="CO197" s="66"/>
      <c r="CP197" s="162"/>
      <c r="CQ197" s="160"/>
      <c r="DT197" s="66"/>
      <c r="DU197" s="162"/>
      <c r="DV197" s="160"/>
      <c r="EE197" s="66"/>
      <c r="EF197" s="162"/>
      <c r="EG197" s="160"/>
      <c r="ER197" s="66"/>
      <c r="ES197" s="162"/>
      <c r="ET197" s="160"/>
      <c r="FR197" s="66"/>
      <c r="FS197" s="162"/>
      <c r="FT197" s="160"/>
      <c r="GR197" s="66"/>
      <c r="GS197" s="162"/>
      <c r="GT197" s="160"/>
      <c r="HG197" s="66"/>
      <c r="HH197" s="162"/>
      <c r="HK197" s="66"/>
    </row>
    <row r="198" spans="2:219">
      <c r="B198" s="160"/>
      <c r="I198" s="161"/>
      <c r="J198" s="161"/>
      <c r="L198" s="162"/>
      <c r="M198" s="160"/>
      <c r="R198" s="66"/>
      <c r="S198" s="162"/>
      <c r="Y198" s="66"/>
      <c r="Z198" s="162"/>
      <c r="AA198" s="160"/>
      <c r="AJ198" s="66"/>
      <c r="AK198" s="162"/>
      <c r="AL198" s="160"/>
      <c r="AS198" s="66"/>
      <c r="AT198" s="162"/>
      <c r="AU198" s="160"/>
      <c r="AZ198" s="66"/>
      <c r="BA198" s="162"/>
      <c r="BB198" s="160"/>
      <c r="BK198" s="66"/>
      <c r="BL198" s="162"/>
      <c r="BM198" s="160"/>
      <c r="BS198" s="66"/>
      <c r="BT198" s="162"/>
      <c r="BU198" s="160"/>
      <c r="CA198" s="162"/>
      <c r="CB198" s="160"/>
      <c r="CH198" s="66"/>
      <c r="CI198" s="162"/>
      <c r="CJ198" s="155"/>
      <c r="CK198" s="155"/>
      <c r="CL198" s="155"/>
      <c r="CO198" s="66"/>
      <c r="CP198" s="162"/>
      <c r="CQ198" s="160"/>
      <c r="DT198" s="66"/>
      <c r="DU198" s="162"/>
      <c r="DV198" s="160"/>
      <c r="EE198" s="66"/>
      <c r="EF198" s="162"/>
      <c r="EG198" s="160"/>
      <c r="ER198" s="66"/>
      <c r="ES198" s="162"/>
      <c r="ET198" s="160"/>
      <c r="FR198" s="66"/>
      <c r="FS198" s="162"/>
      <c r="FT198" s="160"/>
      <c r="GR198" s="66"/>
      <c r="GS198" s="162"/>
      <c r="GT198" s="160"/>
      <c r="HG198" s="66"/>
      <c r="HH198" s="162"/>
      <c r="HK198" s="66"/>
    </row>
    <row r="199" spans="2:219">
      <c r="B199" s="160"/>
      <c r="I199" s="161"/>
      <c r="J199" s="161"/>
      <c r="L199" s="162"/>
      <c r="M199" s="160"/>
      <c r="R199" s="66"/>
      <c r="S199" s="162"/>
      <c r="Y199" s="66"/>
      <c r="Z199" s="162"/>
      <c r="AA199" s="160"/>
      <c r="AJ199" s="66"/>
      <c r="AK199" s="162"/>
      <c r="AL199" s="160"/>
      <c r="AS199" s="66"/>
      <c r="AT199" s="162"/>
      <c r="AU199" s="160"/>
      <c r="AZ199" s="66"/>
      <c r="BA199" s="162"/>
      <c r="BB199" s="160"/>
      <c r="BK199" s="66"/>
      <c r="BL199" s="162"/>
      <c r="BM199" s="160"/>
      <c r="BS199" s="66"/>
      <c r="BT199" s="162"/>
      <c r="BU199" s="160"/>
      <c r="CA199" s="162"/>
      <c r="CB199" s="160"/>
      <c r="CH199" s="66"/>
      <c r="CI199" s="162"/>
      <c r="CJ199" s="155"/>
      <c r="CK199" s="155"/>
      <c r="CL199" s="155"/>
      <c r="CO199" s="66"/>
      <c r="CP199" s="162"/>
      <c r="CQ199" s="160"/>
      <c r="DT199" s="66"/>
      <c r="DU199" s="162"/>
      <c r="DV199" s="160"/>
      <c r="EE199" s="66"/>
      <c r="EF199" s="162"/>
      <c r="EG199" s="160"/>
      <c r="ER199" s="66"/>
      <c r="ES199" s="162"/>
      <c r="ET199" s="160"/>
      <c r="FR199" s="66"/>
      <c r="FS199" s="162"/>
      <c r="FT199" s="160"/>
      <c r="GR199" s="66"/>
      <c r="GS199" s="162"/>
      <c r="GT199" s="160"/>
      <c r="HG199" s="66"/>
      <c r="HH199" s="162"/>
      <c r="HK199" s="66"/>
    </row>
    <row r="200" spans="2:219">
      <c r="B200" s="160"/>
      <c r="I200" s="161"/>
      <c r="J200" s="161"/>
      <c r="L200" s="162"/>
      <c r="M200" s="160"/>
      <c r="R200" s="66"/>
      <c r="S200" s="162"/>
      <c r="Y200" s="66"/>
      <c r="Z200" s="162"/>
      <c r="AA200" s="160"/>
      <c r="AJ200" s="66"/>
      <c r="AK200" s="162"/>
      <c r="AL200" s="160"/>
      <c r="AS200" s="66"/>
      <c r="AT200" s="162"/>
      <c r="AU200" s="160"/>
      <c r="AZ200" s="66"/>
      <c r="BA200" s="162"/>
      <c r="BB200" s="160"/>
      <c r="BK200" s="66"/>
      <c r="BL200" s="162"/>
      <c r="BM200" s="160"/>
      <c r="BS200" s="66"/>
      <c r="BT200" s="162"/>
      <c r="BU200" s="160"/>
      <c r="CA200" s="162"/>
      <c r="CB200" s="160"/>
      <c r="CH200" s="66"/>
      <c r="CI200" s="162"/>
      <c r="CJ200" s="155"/>
      <c r="CK200" s="155"/>
      <c r="CL200" s="155"/>
      <c r="CO200" s="66"/>
      <c r="CP200" s="162"/>
      <c r="CQ200" s="160"/>
      <c r="DT200" s="66"/>
      <c r="DU200" s="162"/>
      <c r="DV200" s="160"/>
      <c r="EE200" s="66"/>
      <c r="EF200" s="162"/>
      <c r="EG200" s="160"/>
      <c r="ER200" s="66"/>
      <c r="ES200" s="162"/>
      <c r="ET200" s="160"/>
      <c r="FR200" s="66"/>
      <c r="FS200" s="162"/>
      <c r="FT200" s="160"/>
      <c r="GR200" s="66"/>
      <c r="GS200" s="162"/>
      <c r="GT200" s="160"/>
      <c r="HG200" s="66"/>
      <c r="HH200" s="162"/>
      <c r="HK200" s="66"/>
    </row>
    <row r="201" spans="2:219">
      <c r="B201" s="160"/>
      <c r="I201" s="161"/>
      <c r="J201" s="161"/>
      <c r="L201" s="162"/>
      <c r="M201" s="160"/>
      <c r="R201" s="66"/>
      <c r="S201" s="162"/>
      <c r="Y201" s="66"/>
      <c r="Z201" s="162"/>
      <c r="AA201" s="160"/>
      <c r="AJ201" s="66"/>
      <c r="AK201" s="162"/>
      <c r="AL201" s="160"/>
      <c r="AS201" s="66"/>
      <c r="AT201" s="162"/>
      <c r="AU201" s="160"/>
      <c r="AZ201" s="66"/>
      <c r="BA201" s="162"/>
      <c r="BB201" s="160"/>
      <c r="BK201" s="66"/>
      <c r="BL201" s="162"/>
      <c r="BM201" s="160"/>
      <c r="BS201" s="66"/>
      <c r="BT201" s="162"/>
      <c r="BU201" s="160"/>
      <c r="CA201" s="162"/>
      <c r="CB201" s="160"/>
      <c r="CH201" s="66"/>
      <c r="CI201" s="162"/>
      <c r="CJ201" s="155"/>
      <c r="CK201" s="155"/>
      <c r="CL201" s="155"/>
      <c r="CO201" s="66"/>
      <c r="CP201" s="162"/>
      <c r="CQ201" s="160"/>
      <c r="DT201" s="66"/>
      <c r="DU201" s="162"/>
      <c r="DV201" s="160"/>
      <c r="EE201" s="66"/>
      <c r="EF201" s="162"/>
      <c r="EG201" s="160"/>
      <c r="ER201" s="66"/>
      <c r="ES201" s="162"/>
      <c r="ET201" s="160"/>
      <c r="FR201" s="66"/>
      <c r="FS201" s="162"/>
      <c r="FT201" s="160"/>
      <c r="GR201" s="66"/>
      <c r="GS201" s="162"/>
      <c r="GT201" s="160"/>
      <c r="HG201" s="66"/>
      <c r="HH201" s="162"/>
      <c r="HK201" s="66"/>
    </row>
    <row r="202" spans="2:219">
      <c r="B202" s="160"/>
      <c r="I202" s="161"/>
      <c r="J202" s="161"/>
      <c r="L202" s="162"/>
      <c r="M202" s="160"/>
      <c r="R202" s="66"/>
      <c r="S202" s="162"/>
      <c r="Y202" s="66"/>
      <c r="Z202" s="162"/>
      <c r="AA202" s="160"/>
      <c r="AJ202" s="66"/>
      <c r="AK202" s="162"/>
      <c r="AL202" s="160"/>
      <c r="AS202" s="66"/>
      <c r="AT202" s="162"/>
      <c r="AU202" s="160"/>
      <c r="AZ202" s="66"/>
      <c r="BA202" s="162"/>
      <c r="BB202" s="160"/>
      <c r="BK202" s="66"/>
      <c r="BL202" s="162"/>
      <c r="BM202" s="160"/>
      <c r="BS202" s="66"/>
      <c r="BT202" s="162"/>
      <c r="BU202" s="160"/>
      <c r="CA202" s="162"/>
      <c r="CB202" s="160"/>
      <c r="CH202" s="66"/>
      <c r="CI202" s="162"/>
      <c r="CJ202" s="155"/>
      <c r="CK202" s="155"/>
      <c r="CL202" s="155"/>
      <c r="CO202" s="66"/>
      <c r="CP202" s="162"/>
      <c r="CQ202" s="160"/>
      <c r="DT202" s="66"/>
      <c r="DU202" s="162"/>
      <c r="DV202" s="160"/>
      <c r="EE202" s="66"/>
      <c r="EF202" s="162"/>
      <c r="EG202" s="160"/>
      <c r="ER202" s="66"/>
      <c r="ES202" s="162"/>
      <c r="ET202" s="160"/>
      <c r="FR202" s="66"/>
      <c r="FS202" s="162"/>
      <c r="FT202" s="160"/>
      <c r="GR202" s="66"/>
      <c r="GS202" s="162"/>
      <c r="GT202" s="160"/>
      <c r="HG202" s="66"/>
      <c r="HH202" s="162"/>
      <c r="HK202" s="66"/>
    </row>
    <row r="203" spans="2:219">
      <c r="B203" s="160"/>
      <c r="I203" s="161"/>
      <c r="J203" s="161"/>
      <c r="L203" s="162"/>
      <c r="M203" s="160"/>
      <c r="R203" s="66"/>
      <c r="S203" s="162"/>
      <c r="Y203" s="66"/>
      <c r="Z203" s="162"/>
      <c r="AA203" s="160"/>
      <c r="AJ203" s="66"/>
      <c r="AK203" s="162"/>
      <c r="AL203" s="160"/>
      <c r="AS203" s="66"/>
      <c r="AT203" s="162"/>
      <c r="AU203" s="160"/>
      <c r="AZ203" s="66"/>
      <c r="BA203" s="162"/>
      <c r="BB203" s="160"/>
      <c r="BK203" s="66"/>
      <c r="BL203" s="162"/>
      <c r="BM203" s="160"/>
      <c r="BS203" s="66"/>
      <c r="BT203" s="162"/>
      <c r="BU203" s="160"/>
      <c r="CA203" s="162"/>
      <c r="CB203" s="160"/>
      <c r="CH203" s="66"/>
      <c r="CI203" s="162"/>
      <c r="CJ203" s="155"/>
      <c r="CK203" s="155"/>
      <c r="CL203" s="155"/>
      <c r="CO203" s="66"/>
      <c r="CP203" s="162"/>
      <c r="CQ203" s="160"/>
      <c r="DT203" s="66"/>
      <c r="DU203" s="162"/>
      <c r="DV203" s="160"/>
      <c r="EE203" s="66"/>
      <c r="EF203" s="162"/>
      <c r="EG203" s="160"/>
      <c r="ER203" s="66"/>
      <c r="ES203" s="162"/>
      <c r="ET203" s="160"/>
      <c r="FR203" s="66"/>
      <c r="FS203" s="162"/>
      <c r="FT203" s="160"/>
      <c r="GR203" s="66"/>
      <c r="GS203" s="162"/>
      <c r="GT203" s="160"/>
      <c r="HG203" s="66"/>
      <c r="HH203" s="162"/>
      <c r="HK203" s="66"/>
    </row>
    <row r="204" spans="2:219">
      <c r="B204" s="160"/>
      <c r="I204" s="161"/>
      <c r="J204" s="161"/>
      <c r="L204" s="162"/>
      <c r="M204" s="160"/>
      <c r="R204" s="66"/>
      <c r="S204" s="162"/>
      <c r="Y204" s="66"/>
      <c r="Z204" s="162"/>
      <c r="AA204" s="160"/>
      <c r="AJ204" s="66"/>
      <c r="AK204" s="162"/>
      <c r="AL204" s="160"/>
      <c r="AS204" s="66"/>
      <c r="AT204" s="162"/>
      <c r="AU204" s="160"/>
      <c r="AZ204" s="66"/>
      <c r="BA204" s="162"/>
      <c r="BB204" s="160"/>
      <c r="BK204" s="66"/>
      <c r="BL204" s="162"/>
      <c r="BM204" s="160"/>
      <c r="BS204" s="66"/>
      <c r="BT204" s="162"/>
      <c r="BU204" s="160"/>
      <c r="CA204" s="162"/>
      <c r="CB204" s="160"/>
      <c r="CH204" s="66"/>
      <c r="CI204" s="162"/>
      <c r="CJ204" s="155"/>
      <c r="CK204" s="155"/>
      <c r="CL204" s="155"/>
      <c r="CO204" s="66"/>
      <c r="CP204" s="162"/>
      <c r="CQ204" s="160"/>
      <c r="DT204" s="66"/>
      <c r="DU204" s="162"/>
      <c r="DV204" s="160"/>
      <c r="EE204" s="66"/>
      <c r="EF204" s="162"/>
      <c r="EG204" s="160"/>
      <c r="ER204" s="66"/>
      <c r="ES204" s="162"/>
      <c r="ET204" s="160"/>
      <c r="FR204" s="66"/>
      <c r="FS204" s="162"/>
      <c r="FT204" s="160"/>
      <c r="GR204" s="66"/>
      <c r="GS204" s="162"/>
      <c r="GT204" s="160"/>
      <c r="HG204" s="66"/>
      <c r="HH204" s="162"/>
      <c r="HK204" s="66"/>
    </row>
    <row r="205" spans="2:219">
      <c r="B205" s="160"/>
      <c r="I205" s="161"/>
      <c r="J205" s="161"/>
      <c r="L205" s="162"/>
      <c r="M205" s="160"/>
      <c r="R205" s="66"/>
      <c r="S205" s="162"/>
      <c r="Y205" s="66"/>
      <c r="Z205" s="162"/>
      <c r="AA205" s="160"/>
      <c r="AJ205" s="66"/>
      <c r="AK205" s="162"/>
      <c r="AL205" s="160"/>
      <c r="AS205" s="66"/>
      <c r="AT205" s="162"/>
      <c r="AU205" s="160"/>
      <c r="AZ205" s="66"/>
      <c r="BA205" s="162"/>
      <c r="BB205" s="160"/>
      <c r="BK205" s="66"/>
      <c r="BL205" s="162"/>
      <c r="BM205" s="160"/>
      <c r="BS205" s="66"/>
      <c r="BT205" s="162"/>
      <c r="BU205" s="160"/>
      <c r="CA205" s="162"/>
      <c r="CB205" s="160"/>
      <c r="CH205" s="66"/>
      <c r="CI205" s="162"/>
      <c r="CJ205" s="155"/>
      <c r="CK205" s="155"/>
      <c r="CL205" s="155"/>
      <c r="CO205" s="66"/>
      <c r="CP205" s="162"/>
      <c r="CQ205" s="160"/>
      <c r="DT205" s="66"/>
      <c r="DU205" s="162"/>
      <c r="DV205" s="160"/>
      <c r="EE205" s="66"/>
      <c r="EF205" s="162"/>
      <c r="EG205" s="160"/>
      <c r="ER205" s="66"/>
      <c r="ES205" s="162"/>
      <c r="ET205" s="160"/>
      <c r="FR205" s="66"/>
      <c r="FS205" s="162"/>
      <c r="FT205" s="160"/>
      <c r="GR205" s="66"/>
      <c r="GS205" s="162"/>
      <c r="GT205" s="160"/>
      <c r="HG205" s="66"/>
      <c r="HH205" s="162"/>
      <c r="HK205" s="66"/>
    </row>
    <row r="206" spans="2:219">
      <c r="B206" s="160"/>
      <c r="I206" s="161"/>
      <c r="J206" s="161"/>
      <c r="L206" s="162"/>
      <c r="M206" s="160"/>
      <c r="R206" s="66"/>
      <c r="S206" s="162"/>
      <c r="Y206" s="66"/>
      <c r="Z206" s="162"/>
      <c r="AA206" s="160"/>
      <c r="AJ206" s="66"/>
      <c r="AK206" s="162"/>
      <c r="AL206" s="160"/>
      <c r="AS206" s="66"/>
      <c r="AT206" s="162"/>
      <c r="AU206" s="160"/>
      <c r="AZ206" s="66"/>
      <c r="BA206" s="162"/>
      <c r="BB206" s="160"/>
      <c r="BK206" s="66"/>
      <c r="BL206" s="162"/>
      <c r="BM206" s="160"/>
      <c r="BS206" s="66"/>
      <c r="BT206" s="162"/>
      <c r="BU206" s="160"/>
      <c r="CA206" s="162"/>
      <c r="CB206" s="160"/>
      <c r="CH206" s="66"/>
      <c r="CI206" s="162"/>
      <c r="CJ206" s="155"/>
      <c r="CK206" s="155"/>
      <c r="CL206" s="155"/>
      <c r="CO206" s="66"/>
      <c r="CP206" s="162"/>
      <c r="CQ206" s="160"/>
      <c r="DT206" s="66"/>
      <c r="DU206" s="162"/>
      <c r="DV206" s="160"/>
      <c r="EE206" s="66"/>
      <c r="EF206" s="162"/>
      <c r="EG206" s="160"/>
      <c r="ER206" s="66"/>
      <c r="ES206" s="162"/>
      <c r="ET206" s="160"/>
      <c r="FR206" s="66"/>
      <c r="FS206" s="162"/>
      <c r="FT206" s="160"/>
      <c r="GR206" s="66"/>
      <c r="GS206" s="162"/>
      <c r="GT206" s="160"/>
      <c r="HG206" s="66"/>
      <c r="HH206" s="162"/>
      <c r="HK206" s="66"/>
    </row>
    <row r="207" spans="2:219">
      <c r="B207" s="160"/>
      <c r="I207" s="161"/>
      <c r="J207" s="161"/>
      <c r="L207" s="162"/>
      <c r="M207" s="160"/>
      <c r="R207" s="66"/>
      <c r="S207" s="162"/>
      <c r="Y207" s="66"/>
      <c r="Z207" s="162"/>
      <c r="AA207" s="160"/>
      <c r="AJ207" s="66"/>
      <c r="AK207" s="162"/>
      <c r="AL207" s="160"/>
      <c r="AS207" s="66"/>
      <c r="AT207" s="162"/>
      <c r="AU207" s="160"/>
      <c r="AZ207" s="66"/>
      <c r="BA207" s="162"/>
      <c r="BB207" s="160"/>
      <c r="BK207" s="66"/>
      <c r="BL207" s="162"/>
      <c r="BM207" s="160"/>
      <c r="BS207" s="66"/>
      <c r="BT207" s="162"/>
      <c r="BU207" s="160"/>
      <c r="CA207" s="162"/>
      <c r="CB207" s="160"/>
      <c r="CH207" s="66"/>
      <c r="CI207" s="162"/>
      <c r="CJ207" s="155"/>
      <c r="CK207" s="155"/>
      <c r="CL207" s="155"/>
      <c r="CO207" s="66"/>
      <c r="CP207" s="162"/>
      <c r="CQ207" s="160"/>
      <c r="DT207" s="66"/>
      <c r="DU207" s="162"/>
      <c r="DV207" s="160"/>
      <c r="EE207" s="66"/>
      <c r="EF207" s="162"/>
      <c r="EG207" s="160"/>
      <c r="ER207" s="66"/>
      <c r="ES207" s="162"/>
      <c r="ET207" s="160"/>
      <c r="FR207" s="66"/>
      <c r="FS207" s="162"/>
      <c r="FT207" s="160"/>
      <c r="GR207" s="66"/>
      <c r="GS207" s="162"/>
      <c r="GT207" s="160"/>
      <c r="HG207" s="66"/>
      <c r="HH207" s="162"/>
      <c r="HK207" s="66"/>
    </row>
    <row r="208" spans="2:219">
      <c r="B208" s="160"/>
      <c r="I208" s="161"/>
      <c r="J208" s="161"/>
      <c r="L208" s="162"/>
      <c r="M208" s="160"/>
      <c r="R208" s="66"/>
      <c r="S208" s="162"/>
      <c r="Y208" s="66"/>
      <c r="Z208" s="162"/>
      <c r="AA208" s="160"/>
      <c r="AJ208" s="66"/>
      <c r="AK208" s="162"/>
      <c r="AL208" s="160"/>
      <c r="AS208" s="66"/>
      <c r="AT208" s="162"/>
      <c r="AU208" s="160"/>
      <c r="AZ208" s="66"/>
      <c r="BA208" s="162"/>
      <c r="BB208" s="160"/>
      <c r="BK208" s="66"/>
      <c r="BL208" s="162"/>
      <c r="BM208" s="160"/>
      <c r="BS208" s="66"/>
      <c r="BT208" s="162"/>
      <c r="BU208" s="160"/>
      <c r="CA208" s="162"/>
      <c r="CB208" s="160"/>
      <c r="CH208" s="66"/>
      <c r="CI208" s="162"/>
      <c r="CJ208" s="155"/>
      <c r="CK208" s="155"/>
      <c r="CL208" s="155"/>
      <c r="CO208" s="66"/>
      <c r="CP208" s="162"/>
      <c r="CQ208" s="160"/>
      <c r="DT208" s="66"/>
      <c r="DU208" s="162"/>
      <c r="DV208" s="160"/>
      <c r="EE208" s="66"/>
      <c r="EF208" s="162"/>
      <c r="EG208" s="160"/>
      <c r="ER208" s="66"/>
      <c r="ES208" s="162"/>
      <c r="ET208" s="160"/>
      <c r="FR208" s="66"/>
      <c r="FS208" s="162"/>
      <c r="FT208" s="160"/>
      <c r="GR208" s="66"/>
      <c r="GS208" s="162"/>
      <c r="GT208" s="160"/>
      <c r="HG208" s="66"/>
      <c r="HH208" s="162"/>
      <c r="HK208" s="66"/>
    </row>
    <row r="209" spans="2:219">
      <c r="B209" s="160"/>
      <c r="I209" s="161"/>
      <c r="J209" s="161"/>
      <c r="L209" s="162"/>
      <c r="M209" s="160"/>
      <c r="R209" s="66"/>
      <c r="S209" s="162"/>
      <c r="Y209" s="66"/>
      <c r="Z209" s="162"/>
      <c r="AA209" s="160"/>
      <c r="AJ209" s="66"/>
      <c r="AK209" s="162"/>
      <c r="AL209" s="160"/>
      <c r="AS209" s="66"/>
      <c r="AT209" s="162"/>
      <c r="AU209" s="160"/>
      <c r="AZ209" s="66"/>
      <c r="BA209" s="162"/>
      <c r="BB209" s="160"/>
      <c r="BK209" s="66"/>
      <c r="BL209" s="162"/>
      <c r="BM209" s="160"/>
      <c r="BS209" s="66"/>
      <c r="BT209" s="162"/>
      <c r="BU209" s="160"/>
      <c r="CA209" s="162"/>
      <c r="CB209" s="160"/>
      <c r="CH209" s="66"/>
      <c r="CI209" s="162"/>
      <c r="CJ209" s="155"/>
      <c r="CK209" s="155"/>
      <c r="CL209" s="155"/>
      <c r="CO209" s="66"/>
      <c r="CP209" s="162"/>
      <c r="CQ209" s="160"/>
      <c r="DT209" s="66"/>
      <c r="DU209" s="162"/>
      <c r="DV209" s="160"/>
      <c r="EE209" s="66"/>
      <c r="EF209" s="162"/>
      <c r="EG209" s="160"/>
      <c r="ER209" s="66"/>
      <c r="ES209" s="162"/>
      <c r="ET209" s="160"/>
      <c r="FR209" s="66"/>
      <c r="FS209" s="162"/>
      <c r="FT209" s="160"/>
      <c r="GR209" s="66"/>
      <c r="GS209" s="162"/>
      <c r="GT209" s="160"/>
      <c r="HG209" s="66"/>
      <c r="HH209" s="162"/>
      <c r="HK209" s="66"/>
    </row>
    <row r="210" spans="2:219">
      <c r="B210" s="160"/>
      <c r="I210" s="161"/>
      <c r="J210" s="161"/>
      <c r="L210" s="162"/>
      <c r="M210" s="160"/>
      <c r="R210" s="66"/>
      <c r="S210" s="162"/>
      <c r="Y210" s="66"/>
      <c r="Z210" s="162"/>
      <c r="AA210" s="160"/>
      <c r="AJ210" s="66"/>
      <c r="AK210" s="162"/>
      <c r="AL210" s="160"/>
      <c r="AS210" s="66"/>
      <c r="AT210" s="162"/>
      <c r="AU210" s="160"/>
      <c r="AZ210" s="66"/>
      <c r="BA210" s="162"/>
      <c r="BB210" s="160"/>
      <c r="BK210" s="66"/>
      <c r="BL210" s="162"/>
      <c r="BM210" s="160"/>
      <c r="BS210" s="66"/>
      <c r="BT210" s="162"/>
      <c r="BU210" s="160"/>
      <c r="CA210" s="162"/>
      <c r="CB210" s="160"/>
      <c r="CH210" s="66"/>
      <c r="CI210" s="162"/>
      <c r="CJ210" s="155"/>
      <c r="CK210" s="155"/>
      <c r="CL210" s="155"/>
      <c r="CO210" s="66"/>
      <c r="CP210" s="162"/>
      <c r="CQ210" s="160"/>
      <c r="DT210" s="66"/>
      <c r="DU210" s="162"/>
      <c r="DV210" s="160"/>
      <c r="EE210" s="66"/>
      <c r="EF210" s="162"/>
      <c r="EG210" s="160"/>
      <c r="ER210" s="66"/>
      <c r="ES210" s="162"/>
      <c r="ET210" s="160"/>
      <c r="FR210" s="66"/>
      <c r="FS210" s="162"/>
      <c r="FT210" s="160"/>
      <c r="GR210" s="66"/>
      <c r="GS210" s="162"/>
      <c r="GT210" s="160"/>
      <c r="HG210" s="66"/>
      <c r="HH210" s="162"/>
      <c r="HK210" s="66"/>
    </row>
    <row r="211" spans="2:219">
      <c r="B211" s="160"/>
      <c r="I211" s="161"/>
      <c r="J211" s="161"/>
      <c r="L211" s="162"/>
      <c r="M211" s="160"/>
      <c r="R211" s="66"/>
      <c r="S211" s="162"/>
      <c r="Y211" s="66"/>
      <c r="Z211" s="162"/>
      <c r="AA211" s="160"/>
      <c r="AJ211" s="66"/>
      <c r="AK211" s="162"/>
      <c r="AL211" s="160"/>
      <c r="AS211" s="66"/>
      <c r="AT211" s="162"/>
      <c r="AU211" s="160"/>
      <c r="AZ211" s="66"/>
      <c r="BA211" s="162"/>
      <c r="BB211" s="160"/>
      <c r="BK211" s="66"/>
      <c r="BL211" s="162"/>
      <c r="BM211" s="160"/>
      <c r="BS211" s="66"/>
      <c r="BT211" s="162"/>
      <c r="BU211" s="160"/>
      <c r="CA211" s="162"/>
      <c r="CB211" s="160"/>
      <c r="CH211" s="66"/>
      <c r="CI211" s="162"/>
      <c r="CJ211" s="155"/>
      <c r="CK211" s="155"/>
      <c r="CL211" s="155"/>
      <c r="CO211" s="66"/>
      <c r="CP211" s="162"/>
      <c r="CQ211" s="160"/>
      <c r="DT211" s="66"/>
      <c r="DU211" s="162"/>
      <c r="DV211" s="160"/>
      <c r="EE211" s="66"/>
      <c r="EF211" s="162"/>
      <c r="EG211" s="160"/>
      <c r="ER211" s="66"/>
      <c r="ES211" s="162"/>
      <c r="ET211" s="160"/>
      <c r="FR211" s="66"/>
      <c r="FS211" s="162"/>
      <c r="FT211" s="160"/>
      <c r="GR211" s="66"/>
      <c r="GS211" s="162"/>
      <c r="GT211" s="160"/>
      <c r="HG211" s="66"/>
      <c r="HH211" s="162"/>
      <c r="HK211" s="66"/>
    </row>
    <row r="212" spans="2:219">
      <c r="B212" s="160"/>
      <c r="I212" s="161"/>
      <c r="J212" s="161"/>
      <c r="L212" s="162"/>
      <c r="M212" s="160"/>
      <c r="R212" s="66"/>
      <c r="S212" s="162"/>
      <c r="Y212" s="66"/>
      <c r="Z212" s="162"/>
      <c r="AA212" s="160"/>
      <c r="AJ212" s="66"/>
      <c r="AK212" s="162"/>
      <c r="AL212" s="160"/>
      <c r="AS212" s="66"/>
      <c r="AT212" s="162"/>
      <c r="AU212" s="160"/>
      <c r="AZ212" s="66"/>
      <c r="BA212" s="162"/>
      <c r="BB212" s="160"/>
      <c r="BK212" s="66"/>
      <c r="BL212" s="162"/>
      <c r="BM212" s="160"/>
      <c r="BS212" s="66"/>
      <c r="BT212" s="162"/>
      <c r="BU212" s="160"/>
      <c r="CA212" s="162"/>
      <c r="CB212" s="160"/>
      <c r="CH212" s="66"/>
      <c r="CI212" s="162"/>
      <c r="CJ212" s="155"/>
      <c r="CK212" s="155"/>
      <c r="CL212" s="155"/>
      <c r="CO212" s="66"/>
      <c r="CP212" s="162"/>
      <c r="CQ212" s="160"/>
      <c r="DT212" s="66"/>
      <c r="DU212" s="162"/>
      <c r="DV212" s="160"/>
      <c r="EE212" s="66"/>
      <c r="EF212" s="162"/>
      <c r="EG212" s="160"/>
      <c r="ER212" s="66"/>
      <c r="ES212" s="162"/>
      <c r="ET212" s="160"/>
      <c r="FR212" s="66"/>
      <c r="FS212" s="162"/>
      <c r="FT212" s="160"/>
      <c r="GR212" s="66"/>
      <c r="GS212" s="162"/>
      <c r="GT212" s="160"/>
      <c r="HG212" s="66"/>
      <c r="HH212" s="162"/>
      <c r="HK212" s="66"/>
    </row>
    <row r="213" spans="2:219">
      <c r="B213" s="160"/>
      <c r="I213" s="161"/>
      <c r="J213" s="161"/>
      <c r="L213" s="162"/>
      <c r="M213" s="160"/>
      <c r="R213" s="66"/>
      <c r="S213" s="162"/>
      <c r="Y213" s="66"/>
      <c r="Z213" s="162"/>
      <c r="AA213" s="160"/>
      <c r="AJ213" s="66"/>
      <c r="AK213" s="162"/>
      <c r="AL213" s="160"/>
      <c r="AS213" s="66"/>
      <c r="AT213" s="162"/>
      <c r="AU213" s="160"/>
      <c r="AZ213" s="66"/>
      <c r="BA213" s="162"/>
      <c r="BB213" s="160"/>
      <c r="BK213" s="66"/>
      <c r="BL213" s="162"/>
      <c r="BM213" s="160"/>
      <c r="BS213" s="66"/>
      <c r="BT213" s="162"/>
      <c r="BU213" s="160"/>
      <c r="CA213" s="162"/>
      <c r="CB213" s="160"/>
      <c r="CH213" s="66"/>
      <c r="CI213" s="162"/>
      <c r="CJ213" s="155"/>
      <c r="CK213" s="155"/>
      <c r="CL213" s="155"/>
      <c r="CO213" s="66"/>
      <c r="CP213" s="162"/>
      <c r="CQ213" s="160"/>
      <c r="DT213" s="66"/>
      <c r="DU213" s="162"/>
      <c r="DV213" s="160"/>
      <c r="EE213" s="66"/>
      <c r="EF213" s="162"/>
      <c r="EG213" s="160"/>
      <c r="ER213" s="66"/>
      <c r="ES213" s="162"/>
      <c r="ET213" s="160"/>
      <c r="FR213" s="66"/>
      <c r="FS213" s="162"/>
      <c r="FT213" s="160"/>
      <c r="GR213" s="66"/>
      <c r="GS213" s="162"/>
      <c r="GT213" s="160"/>
      <c r="HG213" s="66"/>
      <c r="HH213" s="162"/>
      <c r="HK213" s="66"/>
    </row>
    <row r="214" spans="2:219">
      <c r="B214" s="160"/>
      <c r="I214" s="161"/>
      <c r="J214" s="161"/>
      <c r="L214" s="162"/>
      <c r="M214" s="160"/>
      <c r="R214" s="66"/>
      <c r="S214" s="162"/>
      <c r="Y214" s="66"/>
      <c r="Z214" s="162"/>
      <c r="AA214" s="160"/>
      <c r="AJ214" s="66"/>
      <c r="AK214" s="162"/>
      <c r="AL214" s="160"/>
      <c r="AS214" s="66"/>
      <c r="AT214" s="162"/>
      <c r="AU214" s="160"/>
      <c r="AZ214" s="66"/>
      <c r="BA214" s="162"/>
      <c r="BB214" s="160"/>
      <c r="BK214" s="66"/>
      <c r="BL214" s="162"/>
      <c r="BM214" s="160"/>
      <c r="BS214" s="66"/>
      <c r="BT214" s="162"/>
      <c r="BU214" s="160"/>
      <c r="CA214" s="162"/>
      <c r="CB214" s="160"/>
      <c r="CH214" s="66"/>
      <c r="CI214" s="162"/>
      <c r="CJ214" s="155"/>
      <c r="CK214" s="155"/>
      <c r="CL214" s="155"/>
      <c r="CO214" s="66"/>
      <c r="CP214" s="162"/>
      <c r="CQ214" s="160"/>
      <c r="DT214" s="66"/>
      <c r="DU214" s="162"/>
      <c r="DV214" s="160"/>
      <c r="EE214" s="66"/>
      <c r="EF214" s="162"/>
      <c r="EG214" s="160"/>
      <c r="ER214" s="66"/>
      <c r="ES214" s="162"/>
      <c r="ET214" s="160"/>
      <c r="FR214" s="66"/>
      <c r="FS214" s="162"/>
      <c r="FT214" s="160"/>
      <c r="GR214" s="66"/>
      <c r="GS214" s="162"/>
      <c r="GT214" s="160"/>
      <c r="HG214" s="66"/>
      <c r="HH214" s="162"/>
      <c r="HK214" s="66"/>
    </row>
    <row r="215" spans="2:219">
      <c r="B215" s="160"/>
      <c r="I215" s="161"/>
      <c r="J215" s="161"/>
      <c r="L215" s="162"/>
      <c r="M215" s="160"/>
      <c r="R215" s="66"/>
      <c r="S215" s="162"/>
      <c r="Y215" s="66"/>
      <c r="Z215" s="162"/>
      <c r="AA215" s="160"/>
      <c r="AJ215" s="66"/>
      <c r="AK215" s="162"/>
      <c r="AL215" s="160"/>
      <c r="AS215" s="66"/>
      <c r="AT215" s="162"/>
      <c r="AU215" s="160"/>
      <c r="AZ215" s="66"/>
      <c r="BA215" s="162"/>
      <c r="BB215" s="160"/>
      <c r="BK215" s="66"/>
      <c r="BL215" s="162"/>
      <c r="BM215" s="160"/>
      <c r="BS215" s="66"/>
      <c r="BT215" s="162"/>
      <c r="BU215" s="160"/>
      <c r="CA215" s="162"/>
      <c r="CB215" s="160"/>
      <c r="CH215" s="66"/>
      <c r="CI215" s="162"/>
      <c r="CJ215" s="155"/>
      <c r="CK215" s="155"/>
      <c r="CL215" s="155"/>
      <c r="CO215" s="66"/>
      <c r="CP215" s="162"/>
      <c r="CQ215" s="160"/>
      <c r="DT215" s="66"/>
      <c r="DU215" s="162"/>
      <c r="DV215" s="160"/>
      <c r="EE215" s="66"/>
      <c r="EF215" s="162"/>
      <c r="EG215" s="160"/>
      <c r="ER215" s="66"/>
      <c r="ES215" s="162"/>
      <c r="ET215" s="160"/>
      <c r="FR215" s="66"/>
      <c r="FS215" s="162"/>
      <c r="FT215" s="160"/>
      <c r="GR215" s="66"/>
      <c r="GS215" s="162"/>
      <c r="GT215" s="160"/>
      <c r="HG215" s="66"/>
      <c r="HH215" s="162"/>
      <c r="HK215" s="66"/>
    </row>
    <row r="216" spans="2:219">
      <c r="B216" s="160"/>
      <c r="I216" s="161"/>
      <c r="J216" s="161"/>
      <c r="L216" s="162"/>
      <c r="M216" s="160"/>
      <c r="R216" s="66"/>
      <c r="S216" s="162"/>
      <c r="Y216" s="66"/>
      <c r="Z216" s="162"/>
      <c r="AA216" s="160"/>
      <c r="AJ216" s="66"/>
      <c r="AK216" s="162"/>
      <c r="AL216" s="160"/>
      <c r="AS216" s="66"/>
      <c r="AT216" s="162"/>
      <c r="AU216" s="160"/>
      <c r="AZ216" s="66"/>
      <c r="BA216" s="162"/>
      <c r="BB216" s="160"/>
      <c r="BK216" s="66"/>
      <c r="BL216" s="162"/>
      <c r="BM216" s="160"/>
      <c r="BS216" s="66"/>
      <c r="BT216" s="162"/>
      <c r="BU216" s="160"/>
      <c r="CA216" s="162"/>
      <c r="CB216" s="160"/>
      <c r="CH216" s="66"/>
      <c r="CI216" s="162"/>
      <c r="CJ216" s="155"/>
      <c r="CK216" s="155"/>
      <c r="CL216" s="155"/>
      <c r="CO216" s="66"/>
      <c r="CP216" s="162"/>
      <c r="CQ216" s="160"/>
      <c r="DT216" s="66"/>
      <c r="DU216" s="162"/>
      <c r="DV216" s="160"/>
      <c r="EE216" s="66"/>
      <c r="EF216" s="162"/>
      <c r="EG216" s="160"/>
      <c r="ER216" s="66"/>
      <c r="ES216" s="162"/>
      <c r="ET216" s="160"/>
      <c r="FR216" s="66"/>
      <c r="FS216" s="162"/>
      <c r="FT216" s="160"/>
      <c r="GR216" s="66"/>
      <c r="GS216" s="162"/>
      <c r="GT216" s="160"/>
      <c r="HG216" s="66"/>
      <c r="HH216" s="162"/>
      <c r="HK216" s="66"/>
    </row>
    <row r="217" spans="2:219">
      <c r="B217" s="160"/>
      <c r="I217" s="161"/>
      <c r="J217" s="161"/>
      <c r="L217" s="162"/>
      <c r="M217" s="160"/>
      <c r="R217" s="66"/>
      <c r="S217" s="162"/>
      <c r="Y217" s="66"/>
      <c r="Z217" s="162"/>
      <c r="AA217" s="160"/>
      <c r="AJ217" s="66"/>
      <c r="AK217" s="162"/>
      <c r="AL217" s="160"/>
      <c r="AS217" s="66"/>
      <c r="AT217" s="162"/>
      <c r="AU217" s="160"/>
      <c r="AZ217" s="66"/>
      <c r="BA217" s="162"/>
      <c r="BB217" s="160"/>
      <c r="BK217" s="66"/>
      <c r="BL217" s="162"/>
      <c r="BM217" s="160"/>
      <c r="BS217" s="66"/>
      <c r="BT217" s="162"/>
      <c r="BU217" s="160"/>
      <c r="CA217" s="162"/>
      <c r="CB217" s="160"/>
      <c r="CH217" s="66"/>
      <c r="CI217" s="162"/>
      <c r="CJ217" s="155"/>
      <c r="CK217" s="155"/>
      <c r="CL217" s="155"/>
      <c r="CO217" s="66"/>
      <c r="CP217" s="162"/>
      <c r="CQ217" s="160"/>
      <c r="DT217" s="66"/>
      <c r="DU217" s="162"/>
      <c r="DV217" s="160"/>
      <c r="EE217" s="66"/>
      <c r="EF217" s="162"/>
      <c r="EG217" s="160"/>
      <c r="ER217" s="66"/>
      <c r="ES217" s="162"/>
      <c r="ET217" s="160"/>
      <c r="FR217" s="66"/>
      <c r="FS217" s="162"/>
      <c r="FT217" s="160"/>
      <c r="GR217" s="66"/>
      <c r="GS217" s="162"/>
      <c r="GT217" s="160"/>
      <c r="HG217" s="66"/>
      <c r="HH217" s="162"/>
      <c r="HK217" s="66"/>
    </row>
    <row r="218" spans="2:219">
      <c r="B218" s="160"/>
      <c r="I218" s="161"/>
      <c r="J218" s="161"/>
      <c r="L218" s="162"/>
      <c r="M218" s="160"/>
      <c r="R218" s="66"/>
      <c r="S218" s="162"/>
      <c r="Y218" s="66"/>
      <c r="Z218" s="162"/>
      <c r="AA218" s="160"/>
      <c r="AJ218" s="66"/>
      <c r="AK218" s="162"/>
      <c r="AL218" s="160"/>
      <c r="AS218" s="66"/>
      <c r="AT218" s="162"/>
      <c r="AU218" s="160"/>
      <c r="AZ218" s="66"/>
      <c r="BA218" s="162"/>
      <c r="BB218" s="160"/>
      <c r="BK218" s="66"/>
      <c r="BL218" s="162"/>
      <c r="BM218" s="160"/>
      <c r="BS218" s="66"/>
      <c r="BT218" s="162"/>
      <c r="BU218" s="160"/>
      <c r="CA218" s="162"/>
      <c r="CB218" s="160"/>
      <c r="CH218" s="66"/>
      <c r="CI218" s="162"/>
      <c r="CJ218" s="155"/>
      <c r="CK218" s="155"/>
      <c r="CL218" s="155"/>
      <c r="CO218" s="66"/>
      <c r="CP218" s="162"/>
      <c r="CQ218" s="160"/>
      <c r="DT218" s="66"/>
      <c r="DU218" s="162"/>
      <c r="DV218" s="160"/>
      <c r="EE218" s="66"/>
      <c r="EF218" s="162"/>
      <c r="EG218" s="160"/>
      <c r="ER218" s="66"/>
      <c r="ES218" s="162"/>
      <c r="ET218" s="160"/>
      <c r="FR218" s="66"/>
      <c r="FS218" s="162"/>
      <c r="FT218" s="160"/>
      <c r="GR218" s="66"/>
      <c r="GS218" s="162"/>
      <c r="GT218" s="160"/>
      <c r="HG218" s="66"/>
      <c r="HH218" s="162"/>
      <c r="HK218" s="66"/>
    </row>
    <row r="219" spans="2:219">
      <c r="B219" s="160"/>
      <c r="I219" s="161"/>
      <c r="J219" s="161"/>
      <c r="L219" s="162"/>
      <c r="M219" s="160"/>
      <c r="R219" s="66"/>
      <c r="S219" s="162"/>
      <c r="Y219" s="66"/>
      <c r="Z219" s="162"/>
      <c r="AA219" s="160"/>
      <c r="AJ219" s="66"/>
      <c r="AK219" s="162"/>
      <c r="AL219" s="160"/>
      <c r="AS219" s="66"/>
      <c r="AT219" s="162"/>
      <c r="AU219" s="160"/>
      <c r="AZ219" s="66"/>
      <c r="BA219" s="162"/>
      <c r="BB219" s="160"/>
      <c r="BK219" s="66"/>
      <c r="BL219" s="162"/>
      <c r="BM219" s="160"/>
      <c r="BS219" s="66"/>
      <c r="BT219" s="162"/>
      <c r="BU219" s="160"/>
      <c r="CA219" s="162"/>
      <c r="CB219" s="160"/>
      <c r="CH219" s="66"/>
      <c r="CI219" s="162"/>
      <c r="CJ219" s="155"/>
      <c r="CK219" s="155"/>
      <c r="CL219" s="155"/>
      <c r="CO219" s="66"/>
      <c r="CP219" s="162"/>
      <c r="CQ219" s="160"/>
      <c r="DT219" s="66"/>
      <c r="DU219" s="162"/>
      <c r="DV219" s="160"/>
      <c r="EE219" s="66"/>
      <c r="EF219" s="162"/>
      <c r="EG219" s="160"/>
      <c r="ER219" s="66"/>
      <c r="ES219" s="162"/>
      <c r="ET219" s="160"/>
      <c r="FR219" s="66"/>
      <c r="FS219" s="162"/>
      <c r="FT219" s="160"/>
      <c r="GR219" s="66"/>
      <c r="GS219" s="162"/>
      <c r="GT219" s="160"/>
      <c r="HG219" s="66"/>
      <c r="HH219" s="162"/>
      <c r="HK219" s="66"/>
    </row>
    <row r="220" spans="2:219">
      <c r="B220" s="160"/>
      <c r="I220" s="161"/>
      <c r="J220" s="161"/>
      <c r="L220" s="162"/>
      <c r="M220" s="160"/>
      <c r="R220" s="66"/>
      <c r="S220" s="162"/>
      <c r="Y220" s="66"/>
      <c r="Z220" s="162"/>
      <c r="AA220" s="160"/>
      <c r="AJ220" s="66"/>
      <c r="AK220" s="162"/>
      <c r="AL220" s="160"/>
      <c r="AS220" s="66"/>
      <c r="AT220" s="162"/>
      <c r="AU220" s="160"/>
      <c r="AZ220" s="66"/>
      <c r="BA220" s="162"/>
      <c r="BB220" s="160"/>
      <c r="BK220" s="66"/>
      <c r="BL220" s="162"/>
      <c r="BM220" s="160"/>
      <c r="BS220" s="66"/>
      <c r="BT220" s="162"/>
      <c r="BU220" s="160"/>
      <c r="CA220" s="162"/>
      <c r="CB220" s="160"/>
      <c r="CH220" s="66"/>
      <c r="CI220" s="162"/>
      <c r="CJ220" s="155"/>
      <c r="CK220" s="155"/>
      <c r="CL220" s="155"/>
      <c r="CO220" s="66"/>
      <c r="CP220" s="162"/>
      <c r="CQ220" s="160"/>
      <c r="DT220" s="66"/>
      <c r="DU220" s="162"/>
      <c r="DV220" s="160"/>
      <c r="EE220" s="66"/>
      <c r="EF220" s="162"/>
      <c r="EG220" s="160"/>
      <c r="ER220" s="66"/>
      <c r="ES220" s="162"/>
      <c r="ET220" s="160"/>
      <c r="FR220" s="66"/>
      <c r="FS220" s="162"/>
      <c r="FT220" s="160"/>
      <c r="GR220" s="66"/>
      <c r="GS220" s="162"/>
      <c r="GT220" s="160"/>
      <c r="HG220" s="66"/>
      <c r="HH220" s="162"/>
      <c r="HK220" s="66"/>
    </row>
    <row r="221" spans="2:219">
      <c r="B221" s="160"/>
      <c r="I221" s="161"/>
      <c r="J221" s="161"/>
      <c r="L221" s="162"/>
      <c r="M221" s="160"/>
      <c r="R221" s="66"/>
      <c r="S221" s="162"/>
      <c r="Y221" s="66"/>
      <c r="Z221" s="162"/>
      <c r="AA221" s="160"/>
      <c r="AJ221" s="66"/>
      <c r="AK221" s="162"/>
      <c r="AL221" s="160"/>
      <c r="AS221" s="66"/>
      <c r="AT221" s="162"/>
      <c r="AU221" s="160"/>
      <c r="AZ221" s="66"/>
      <c r="BA221" s="162"/>
      <c r="BB221" s="160"/>
      <c r="BK221" s="66"/>
      <c r="BL221" s="162"/>
      <c r="BM221" s="160"/>
      <c r="BS221" s="66"/>
      <c r="BT221" s="162"/>
      <c r="BU221" s="160"/>
      <c r="CA221" s="162"/>
      <c r="CB221" s="160"/>
      <c r="CH221" s="66"/>
      <c r="CI221" s="162"/>
      <c r="CJ221" s="155"/>
      <c r="CK221" s="155"/>
      <c r="CL221" s="155"/>
      <c r="CO221" s="66"/>
      <c r="CP221" s="162"/>
      <c r="CQ221" s="160"/>
      <c r="DT221" s="66"/>
      <c r="DU221" s="162"/>
      <c r="DV221" s="160"/>
      <c r="EE221" s="66"/>
      <c r="EF221" s="162"/>
      <c r="EG221" s="160"/>
      <c r="ER221" s="66"/>
      <c r="ES221" s="162"/>
      <c r="ET221" s="160"/>
      <c r="FR221" s="66"/>
      <c r="FS221" s="162"/>
      <c r="FT221" s="160"/>
      <c r="GR221" s="66"/>
      <c r="GS221" s="162"/>
      <c r="GT221" s="160"/>
      <c r="HG221" s="66"/>
      <c r="HH221" s="162"/>
      <c r="HK221" s="66"/>
    </row>
    <row r="222" spans="2:219">
      <c r="B222" s="160"/>
      <c r="I222" s="161"/>
      <c r="J222" s="161"/>
      <c r="L222" s="162"/>
      <c r="M222" s="160"/>
      <c r="R222" s="66"/>
      <c r="S222" s="162"/>
      <c r="Y222" s="66"/>
      <c r="Z222" s="162"/>
      <c r="AA222" s="160"/>
      <c r="AJ222" s="66"/>
      <c r="AK222" s="162"/>
      <c r="AL222" s="160"/>
      <c r="AS222" s="66"/>
      <c r="AT222" s="162"/>
      <c r="AU222" s="160"/>
      <c r="AZ222" s="66"/>
      <c r="BA222" s="162"/>
      <c r="BB222" s="160"/>
      <c r="BK222" s="66"/>
      <c r="BL222" s="162"/>
      <c r="BM222" s="160"/>
      <c r="BS222" s="66"/>
      <c r="BT222" s="162"/>
      <c r="BU222" s="160"/>
      <c r="CA222" s="162"/>
      <c r="CB222" s="160"/>
      <c r="CH222" s="66"/>
      <c r="CI222" s="162"/>
      <c r="CJ222" s="155"/>
      <c r="CK222" s="155"/>
      <c r="CL222" s="155"/>
      <c r="CO222" s="66"/>
      <c r="CP222" s="162"/>
      <c r="CQ222" s="160"/>
      <c r="DT222" s="66"/>
      <c r="DU222" s="162"/>
      <c r="DV222" s="160"/>
      <c r="EE222" s="66"/>
      <c r="EF222" s="162"/>
      <c r="EG222" s="160"/>
      <c r="ER222" s="66"/>
      <c r="ES222" s="162"/>
      <c r="ET222" s="160"/>
      <c r="FR222" s="66"/>
      <c r="FS222" s="162"/>
      <c r="FT222" s="160"/>
      <c r="GR222" s="66"/>
      <c r="GS222" s="162"/>
      <c r="GT222" s="160"/>
      <c r="HG222" s="66"/>
      <c r="HH222" s="162"/>
      <c r="HK222" s="66"/>
    </row>
    <row r="223" spans="2:219">
      <c r="B223" s="160"/>
      <c r="I223" s="161"/>
      <c r="J223" s="161"/>
      <c r="L223" s="162"/>
      <c r="M223" s="160"/>
      <c r="R223" s="66"/>
      <c r="S223" s="162"/>
      <c r="Y223" s="66"/>
      <c r="Z223" s="162"/>
      <c r="AA223" s="160"/>
      <c r="AJ223" s="66"/>
      <c r="AK223" s="162"/>
      <c r="AL223" s="160"/>
      <c r="AS223" s="66"/>
      <c r="AT223" s="162"/>
      <c r="AU223" s="160"/>
      <c r="AZ223" s="66"/>
      <c r="BA223" s="162"/>
      <c r="BB223" s="160"/>
      <c r="BK223" s="66"/>
      <c r="BL223" s="162"/>
      <c r="BM223" s="160"/>
      <c r="BS223" s="66"/>
      <c r="BT223" s="162"/>
      <c r="BU223" s="160"/>
      <c r="CA223" s="162"/>
      <c r="CB223" s="160"/>
      <c r="CH223" s="66"/>
      <c r="CI223" s="162"/>
      <c r="CJ223" s="155"/>
      <c r="CK223" s="155"/>
      <c r="CL223" s="155"/>
      <c r="CO223" s="66"/>
      <c r="CP223" s="162"/>
      <c r="CQ223" s="160"/>
      <c r="DT223" s="66"/>
      <c r="DU223" s="162"/>
      <c r="DV223" s="160"/>
      <c r="EE223" s="66"/>
      <c r="EF223" s="162"/>
      <c r="EG223" s="160"/>
      <c r="ER223" s="66"/>
      <c r="ES223" s="162"/>
      <c r="ET223" s="160"/>
      <c r="FR223" s="66"/>
      <c r="FS223" s="162"/>
      <c r="FT223" s="160"/>
      <c r="GR223" s="66"/>
      <c r="GS223" s="162"/>
      <c r="GT223" s="160"/>
      <c r="HG223" s="66"/>
      <c r="HH223" s="162"/>
      <c r="HK223" s="66"/>
    </row>
    <row r="224" spans="2:219">
      <c r="B224" s="160"/>
      <c r="I224" s="161"/>
      <c r="J224" s="161"/>
      <c r="L224" s="162"/>
      <c r="M224" s="160"/>
      <c r="R224" s="66"/>
      <c r="S224" s="162"/>
      <c r="Y224" s="66"/>
      <c r="Z224" s="162"/>
      <c r="AA224" s="160"/>
      <c r="AJ224" s="66"/>
      <c r="AK224" s="162"/>
      <c r="AL224" s="160"/>
      <c r="AS224" s="66"/>
      <c r="AT224" s="162"/>
      <c r="AU224" s="160"/>
      <c r="AZ224" s="66"/>
      <c r="BA224" s="162"/>
      <c r="BB224" s="160"/>
      <c r="BK224" s="66"/>
      <c r="BL224" s="162"/>
      <c r="BM224" s="160"/>
      <c r="BS224" s="66"/>
      <c r="BT224" s="162"/>
      <c r="BU224" s="160"/>
      <c r="CA224" s="162"/>
      <c r="CB224" s="160"/>
      <c r="CH224" s="66"/>
      <c r="CI224" s="162"/>
      <c r="CJ224" s="155"/>
      <c r="CK224" s="155"/>
      <c r="CL224" s="155"/>
      <c r="CO224" s="66"/>
      <c r="CP224" s="162"/>
      <c r="CQ224" s="160"/>
      <c r="DT224" s="66"/>
      <c r="DU224" s="162"/>
      <c r="DV224" s="160"/>
      <c r="EE224" s="66"/>
      <c r="EF224" s="162"/>
      <c r="EG224" s="160"/>
      <c r="ER224" s="66"/>
      <c r="ES224" s="162"/>
      <c r="ET224" s="160"/>
      <c r="FR224" s="66"/>
      <c r="FS224" s="162"/>
      <c r="FT224" s="160"/>
      <c r="GR224" s="66"/>
      <c r="GS224" s="162"/>
      <c r="GT224" s="160"/>
      <c r="HG224" s="66"/>
      <c r="HH224" s="162"/>
      <c r="HK224" s="66"/>
    </row>
    <row r="225" spans="2:219">
      <c r="B225" s="160"/>
      <c r="I225" s="161"/>
      <c r="J225" s="161"/>
      <c r="L225" s="162"/>
      <c r="M225" s="160"/>
      <c r="R225" s="66"/>
      <c r="S225" s="162"/>
      <c r="Y225" s="66"/>
      <c r="Z225" s="162"/>
      <c r="AA225" s="160"/>
      <c r="AJ225" s="66"/>
      <c r="AK225" s="162"/>
      <c r="AL225" s="160"/>
      <c r="AS225" s="66"/>
      <c r="AT225" s="162"/>
      <c r="AU225" s="160"/>
      <c r="AZ225" s="66"/>
      <c r="BA225" s="162"/>
      <c r="BB225" s="160"/>
      <c r="BK225" s="66"/>
      <c r="BL225" s="162"/>
      <c r="BM225" s="160"/>
      <c r="BS225" s="66"/>
      <c r="BT225" s="162"/>
      <c r="BU225" s="160"/>
      <c r="CA225" s="162"/>
      <c r="CB225" s="160"/>
      <c r="CH225" s="66"/>
      <c r="CI225" s="162"/>
      <c r="CJ225" s="155"/>
      <c r="CK225" s="155"/>
      <c r="CL225" s="155"/>
      <c r="CO225" s="66"/>
      <c r="CP225" s="162"/>
      <c r="CQ225" s="160"/>
      <c r="DT225" s="66"/>
      <c r="DU225" s="162"/>
      <c r="DV225" s="160"/>
      <c r="EE225" s="66"/>
      <c r="EF225" s="162"/>
      <c r="EG225" s="160"/>
      <c r="ER225" s="66"/>
      <c r="ES225" s="162"/>
      <c r="ET225" s="160"/>
      <c r="FR225" s="66"/>
      <c r="FS225" s="162"/>
      <c r="FT225" s="160"/>
      <c r="GR225" s="66"/>
      <c r="GS225" s="162"/>
      <c r="GT225" s="160"/>
      <c r="HG225" s="66"/>
      <c r="HH225" s="162"/>
      <c r="HK225" s="66"/>
    </row>
    <row r="226" spans="2:219">
      <c r="B226" s="160"/>
      <c r="I226" s="161"/>
      <c r="J226" s="161"/>
      <c r="L226" s="162"/>
      <c r="M226" s="160"/>
      <c r="R226" s="66"/>
      <c r="S226" s="162"/>
      <c r="Y226" s="66"/>
      <c r="Z226" s="162"/>
      <c r="AA226" s="160"/>
      <c r="AJ226" s="66"/>
      <c r="AK226" s="162"/>
      <c r="AL226" s="160"/>
      <c r="AS226" s="66"/>
      <c r="AT226" s="162"/>
      <c r="AU226" s="160"/>
      <c r="AZ226" s="66"/>
      <c r="BA226" s="162"/>
      <c r="BB226" s="160"/>
      <c r="BK226" s="66"/>
      <c r="BL226" s="162"/>
      <c r="BM226" s="160"/>
      <c r="BS226" s="66"/>
      <c r="BT226" s="162"/>
      <c r="BU226" s="160"/>
      <c r="CA226" s="162"/>
      <c r="CB226" s="160"/>
      <c r="CH226" s="66"/>
      <c r="CI226" s="162"/>
      <c r="CJ226" s="155"/>
      <c r="CK226" s="155"/>
      <c r="CL226" s="155"/>
      <c r="CO226" s="66"/>
      <c r="CP226" s="162"/>
      <c r="CQ226" s="160"/>
      <c r="DT226" s="66"/>
      <c r="DU226" s="162"/>
      <c r="DV226" s="160"/>
      <c r="EE226" s="66"/>
      <c r="EF226" s="162"/>
      <c r="EG226" s="160"/>
      <c r="ER226" s="66"/>
      <c r="ES226" s="162"/>
      <c r="ET226" s="160"/>
      <c r="FR226" s="66"/>
      <c r="FS226" s="162"/>
      <c r="FT226" s="160"/>
      <c r="GR226" s="66"/>
      <c r="GS226" s="162"/>
      <c r="GT226" s="160"/>
      <c r="HG226" s="66"/>
      <c r="HH226" s="162"/>
      <c r="HK226" s="66"/>
    </row>
    <row r="227" spans="2:219">
      <c r="B227" s="160"/>
      <c r="I227" s="161"/>
      <c r="J227" s="161"/>
      <c r="L227" s="162"/>
      <c r="M227" s="160"/>
      <c r="R227" s="66"/>
      <c r="S227" s="162"/>
      <c r="Y227" s="66"/>
      <c r="Z227" s="162"/>
      <c r="AA227" s="160"/>
      <c r="AJ227" s="66"/>
      <c r="AK227" s="162"/>
      <c r="AL227" s="160"/>
      <c r="AS227" s="66"/>
      <c r="AT227" s="162"/>
      <c r="AU227" s="160"/>
      <c r="AZ227" s="66"/>
      <c r="BA227" s="162"/>
      <c r="BB227" s="160"/>
      <c r="BK227" s="66"/>
      <c r="BL227" s="162"/>
      <c r="BM227" s="160"/>
      <c r="BS227" s="66"/>
      <c r="BT227" s="162"/>
      <c r="BU227" s="160"/>
      <c r="CA227" s="162"/>
      <c r="CB227" s="160"/>
      <c r="CH227" s="66"/>
      <c r="CI227" s="162"/>
      <c r="CJ227" s="155"/>
      <c r="CK227" s="155"/>
      <c r="CL227" s="155"/>
      <c r="CO227" s="66"/>
      <c r="CP227" s="162"/>
      <c r="CQ227" s="160"/>
      <c r="DT227" s="66"/>
      <c r="DU227" s="162"/>
      <c r="DV227" s="160"/>
      <c r="EE227" s="66"/>
      <c r="EF227" s="162"/>
      <c r="EG227" s="160"/>
      <c r="ER227" s="66"/>
      <c r="ES227" s="162"/>
      <c r="ET227" s="160"/>
      <c r="FR227" s="66"/>
      <c r="FS227" s="162"/>
      <c r="FT227" s="160"/>
      <c r="GR227" s="66"/>
      <c r="GS227" s="162"/>
      <c r="GT227" s="160"/>
      <c r="HG227" s="66"/>
      <c r="HH227" s="162"/>
      <c r="HK227" s="66"/>
    </row>
    <row r="228" spans="2:219">
      <c r="B228" s="160"/>
      <c r="I228" s="161"/>
      <c r="J228" s="161"/>
      <c r="L228" s="162"/>
      <c r="M228" s="160"/>
      <c r="R228" s="66"/>
      <c r="S228" s="162"/>
      <c r="Y228" s="66"/>
      <c r="Z228" s="162"/>
      <c r="AA228" s="160"/>
      <c r="AJ228" s="66"/>
      <c r="AK228" s="162"/>
      <c r="AL228" s="160"/>
      <c r="AS228" s="66"/>
      <c r="AT228" s="162"/>
      <c r="AU228" s="160"/>
      <c r="AZ228" s="66"/>
      <c r="BA228" s="162"/>
      <c r="BB228" s="160"/>
      <c r="BK228" s="66"/>
      <c r="BL228" s="162"/>
      <c r="BM228" s="160"/>
      <c r="BS228" s="66"/>
      <c r="BT228" s="162"/>
      <c r="BU228" s="160"/>
      <c r="CA228" s="162"/>
      <c r="CB228" s="160"/>
      <c r="CH228" s="66"/>
      <c r="CI228" s="162"/>
      <c r="CJ228" s="155"/>
      <c r="CK228" s="155"/>
      <c r="CL228" s="155"/>
      <c r="CO228" s="66"/>
      <c r="CP228" s="162"/>
      <c r="CQ228" s="160"/>
      <c r="DT228" s="66"/>
      <c r="DU228" s="162"/>
      <c r="DV228" s="160"/>
      <c r="EE228" s="66"/>
      <c r="EF228" s="162"/>
      <c r="EG228" s="160"/>
      <c r="ER228" s="66"/>
      <c r="ES228" s="162"/>
      <c r="ET228" s="160"/>
      <c r="FR228" s="66"/>
      <c r="FS228" s="162"/>
      <c r="FT228" s="160"/>
      <c r="GR228" s="66"/>
      <c r="GS228" s="162"/>
      <c r="GT228" s="160"/>
      <c r="HG228" s="66"/>
      <c r="HH228" s="162"/>
      <c r="HK228" s="66"/>
    </row>
    <row r="229" spans="2:219">
      <c r="B229" s="160"/>
      <c r="I229" s="161"/>
      <c r="J229" s="161"/>
      <c r="L229" s="162"/>
      <c r="M229" s="160"/>
      <c r="R229" s="66"/>
      <c r="S229" s="162"/>
      <c r="Y229" s="66"/>
      <c r="Z229" s="162"/>
      <c r="AA229" s="160"/>
      <c r="AJ229" s="66"/>
      <c r="AK229" s="162"/>
      <c r="AL229" s="160"/>
      <c r="AS229" s="66"/>
      <c r="AT229" s="162"/>
      <c r="AU229" s="160"/>
      <c r="AZ229" s="66"/>
      <c r="BA229" s="162"/>
      <c r="BB229" s="160"/>
      <c r="BK229" s="66"/>
      <c r="BL229" s="162"/>
      <c r="BM229" s="160"/>
      <c r="BS229" s="66"/>
      <c r="BT229" s="162"/>
      <c r="BU229" s="160"/>
      <c r="CA229" s="162"/>
      <c r="CB229" s="160"/>
      <c r="CH229" s="66"/>
      <c r="CI229" s="162"/>
      <c r="CJ229" s="155"/>
      <c r="CK229" s="155"/>
      <c r="CL229" s="155"/>
      <c r="CO229" s="66"/>
      <c r="CP229" s="162"/>
      <c r="CQ229" s="160"/>
      <c r="DT229" s="66"/>
      <c r="DU229" s="162"/>
      <c r="DV229" s="160"/>
      <c r="EE229" s="66"/>
      <c r="EF229" s="162"/>
      <c r="EG229" s="160"/>
      <c r="ER229" s="66"/>
      <c r="ES229" s="162"/>
      <c r="ET229" s="160"/>
      <c r="FR229" s="66"/>
      <c r="FS229" s="162"/>
      <c r="FT229" s="160"/>
      <c r="GR229" s="66"/>
      <c r="GS229" s="162"/>
      <c r="GT229" s="160"/>
      <c r="HG229" s="66"/>
      <c r="HH229" s="162"/>
      <c r="HK229" s="66"/>
    </row>
    <row r="230" spans="2:219">
      <c r="B230" s="160"/>
      <c r="I230" s="161"/>
      <c r="J230" s="161"/>
      <c r="L230" s="162"/>
      <c r="M230" s="160"/>
      <c r="R230" s="66"/>
      <c r="S230" s="162"/>
      <c r="Y230" s="66"/>
      <c r="Z230" s="162"/>
      <c r="AA230" s="160"/>
      <c r="AJ230" s="66"/>
      <c r="AK230" s="162"/>
      <c r="AL230" s="160"/>
      <c r="AS230" s="66"/>
      <c r="AT230" s="162"/>
      <c r="AU230" s="160"/>
      <c r="AZ230" s="66"/>
      <c r="BA230" s="162"/>
      <c r="BB230" s="160"/>
      <c r="BK230" s="66"/>
      <c r="BL230" s="162"/>
      <c r="BM230" s="160"/>
      <c r="BS230" s="66"/>
      <c r="BT230" s="162"/>
      <c r="BU230" s="160"/>
      <c r="CA230" s="162"/>
      <c r="CB230" s="160"/>
      <c r="CH230" s="66"/>
      <c r="CI230" s="162"/>
      <c r="CJ230" s="155"/>
      <c r="CK230" s="155"/>
      <c r="CL230" s="155"/>
      <c r="CO230" s="66"/>
      <c r="CP230" s="162"/>
      <c r="CQ230" s="160"/>
      <c r="DT230" s="66"/>
      <c r="DU230" s="162"/>
      <c r="DV230" s="160"/>
      <c r="EE230" s="66"/>
      <c r="EF230" s="162"/>
      <c r="EG230" s="160"/>
      <c r="ER230" s="66"/>
      <c r="ES230" s="162"/>
      <c r="ET230" s="160"/>
      <c r="FR230" s="66"/>
      <c r="FS230" s="162"/>
      <c r="FT230" s="160"/>
      <c r="GR230" s="66"/>
      <c r="GS230" s="162"/>
      <c r="GT230" s="160"/>
      <c r="HG230" s="66"/>
      <c r="HH230" s="162"/>
      <c r="HK230" s="66"/>
    </row>
    <row r="231" spans="2:219">
      <c r="B231" s="160"/>
      <c r="I231" s="161"/>
      <c r="J231" s="161"/>
      <c r="L231" s="162"/>
      <c r="M231" s="160"/>
      <c r="R231" s="66"/>
      <c r="S231" s="162"/>
      <c r="Y231" s="66"/>
      <c r="Z231" s="162"/>
      <c r="AA231" s="160"/>
      <c r="AJ231" s="66"/>
      <c r="AK231" s="162"/>
      <c r="AL231" s="160"/>
      <c r="AS231" s="66"/>
      <c r="AT231" s="162"/>
      <c r="AU231" s="160"/>
      <c r="AZ231" s="66"/>
      <c r="BA231" s="162"/>
      <c r="BB231" s="160"/>
      <c r="BK231" s="66"/>
      <c r="BL231" s="162"/>
      <c r="BM231" s="160"/>
      <c r="BS231" s="66"/>
      <c r="BT231" s="162"/>
      <c r="BU231" s="160"/>
      <c r="CA231" s="162"/>
      <c r="CB231" s="160"/>
      <c r="CH231" s="66"/>
      <c r="CI231" s="162"/>
      <c r="CJ231" s="155"/>
      <c r="CK231" s="155"/>
      <c r="CL231" s="155"/>
      <c r="CO231" s="66"/>
      <c r="CP231" s="162"/>
      <c r="CQ231" s="160"/>
      <c r="DT231" s="66"/>
      <c r="DU231" s="162"/>
      <c r="DV231" s="160"/>
      <c r="EE231" s="66"/>
      <c r="EF231" s="162"/>
      <c r="EG231" s="160"/>
      <c r="ER231" s="66"/>
      <c r="ES231" s="162"/>
      <c r="ET231" s="160"/>
      <c r="FR231" s="66"/>
      <c r="FS231" s="162"/>
      <c r="FT231" s="160"/>
      <c r="GR231" s="66"/>
      <c r="GS231" s="162"/>
      <c r="GT231" s="160"/>
      <c r="HG231" s="66"/>
      <c r="HH231" s="162"/>
      <c r="HK231" s="66"/>
    </row>
    <row r="232" spans="2:219">
      <c r="B232" s="160"/>
      <c r="I232" s="161"/>
      <c r="J232" s="161"/>
      <c r="L232" s="162"/>
      <c r="M232" s="160"/>
      <c r="R232" s="66"/>
      <c r="S232" s="162"/>
      <c r="Y232" s="66"/>
      <c r="Z232" s="162"/>
      <c r="AA232" s="160"/>
      <c r="AJ232" s="66"/>
      <c r="AK232" s="162"/>
      <c r="AL232" s="160"/>
      <c r="AS232" s="66"/>
      <c r="AT232" s="162"/>
      <c r="AU232" s="160"/>
      <c r="AZ232" s="66"/>
      <c r="BA232" s="162"/>
      <c r="BB232" s="160"/>
      <c r="BK232" s="66"/>
      <c r="BL232" s="162"/>
      <c r="BM232" s="160"/>
      <c r="BS232" s="66"/>
      <c r="BT232" s="162"/>
      <c r="BU232" s="160"/>
      <c r="CA232" s="162"/>
      <c r="CB232" s="160"/>
      <c r="CH232" s="66"/>
      <c r="CI232" s="162"/>
      <c r="CJ232" s="155"/>
      <c r="CK232" s="155"/>
      <c r="CL232" s="155"/>
      <c r="CO232" s="66"/>
      <c r="CP232" s="162"/>
      <c r="CQ232" s="160"/>
      <c r="DT232" s="66"/>
      <c r="DU232" s="162"/>
      <c r="DV232" s="160"/>
      <c r="EE232" s="66"/>
      <c r="EF232" s="162"/>
      <c r="EG232" s="160"/>
      <c r="ER232" s="66"/>
      <c r="ES232" s="162"/>
      <c r="ET232" s="160"/>
      <c r="FR232" s="66"/>
      <c r="FS232" s="162"/>
      <c r="FT232" s="160"/>
      <c r="GR232" s="66"/>
      <c r="GS232" s="162"/>
      <c r="GT232" s="160"/>
      <c r="HG232" s="66"/>
      <c r="HH232" s="162"/>
      <c r="HK232" s="66"/>
    </row>
    <row r="233" spans="2:219">
      <c r="B233" s="160"/>
      <c r="I233" s="161"/>
      <c r="J233" s="161"/>
      <c r="L233" s="162"/>
      <c r="M233" s="160"/>
      <c r="R233" s="66"/>
      <c r="S233" s="162"/>
      <c r="Y233" s="66"/>
      <c r="Z233" s="162"/>
      <c r="AA233" s="160"/>
      <c r="AJ233" s="66"/>
      <c r="AK233" s="162"/>
      <c r="AL233" s="160"/>
      <c r="AS233" s="66"/>
      <c r="AT233" s="162"/>
      <c r="AU233" s="160"/>
      <c r="AZ233" s="66"/>
      <c r="BA233" s="162"/>
      <c r="BB233" s="160"/>
      <c r="BK233" s="66"/>
      <c r="BL233" s="162"/>
      <c r="BM233" s="160"/>
      <c r="BS233" s="66"/>
      <c r="BT233" s="162"/>
      <c r="BU233" s="160"/>
      <c r="CA233" s="162"/>
      <c r="CB233" s="160"/>
      <c r="CH233" s="66"/>
      <c r="CI233" s="162"/>
      <c r="CJ233" s="155"/>
      <c r="CK233" s="155"/>
      <c r="CL233" s="155"/>
      <c r="CO233" s="66"/>
      <c r="CP233" s="162"/>
      <c r="CQ233" s="160"/>
      <c r="DT233" s="66"/>
      <c r="DU233" s="162"/>
      <c r="DV233" s="160"/>
      <c r="EE233" s="66"/>
      <c r="EF233" s="162"/>
      <c r="EG233" s="160"/>
      <c r="ER233" s="66"/>
      <c r="ES233" s="162"/>
      <c r="ET233" s="160"/>
      <c r="FR233" s="66"/>
      <c r="FS233" s="162"/>
      <c r="FT233" s="160"/>
      <c r="GR233" s="66"/>
      <c r="GS233" s="162"/>
      <c r="GT233" s="160"/>
      <c r="HG233" s="66"/>
      <c r="HH233" s="162"/>
      <c r="HK233" s="66"/>
    </row>
    <row r="234" spans="2:219">
      <c r="B234" s="160"/>
      <c r="I234" s="161"/>
      <c r="J234" s="161"/>
      <c r="L234" s="162"/>
      <c r="M234" s="160"/>
      <c r="R234" s="66"/>
      <c r="S234" s="162"/>
      <c r="Y234" s="66"/>
      <c r="Z234" s="162"/>
      <c r="AA234" s="160"/>
      <c r="AJ234" s="66"/>
      <c r="AK234" s="162"/>
      <c r="AL234" s="160"/>
      <c r="AS234" s="66"/>
      <c r="AT234" s="162"/>
      <c r="AU234" s="160"/>
      <c r="AZ234" s="66"/>
      <c r="BA234" s="162"/>
      <c r="BB234" s="160"/>
      <c r="BK234" s="66"/>
      <c r="BL234" s="162"/>
      <c r="BM234" s="160"/>
      <c r="BS234" s="66"/>
      <c r="BT234" s="162"/>
      <c r="BU234" s="160"/>
      <c r="CA234" s="162"/>
      <c r="CB234" s="160"/>
      <c r="CH234" s="66"/>
      <c r="CI234" s="162"/>
      <c r="CJ234" s="155"/>
      <c r="CK234" s="155"/>
      <c r="CL234" s="155"/>
      <c r="CO234" s="66"/>
      <c r="CP234" s="162"/>
      <c r="CQ234" s="160"/>
      <c r="DT234" s="66"/>
      <c r="DU234" s="162"/>
      <c r="DV234" s="160"/>
      <c r="EE234" s="66"/>
      <c r="EF234" s="162"/>
      <c r="EG234" s="160"/>
      <c r="ER234" s="66"/>
      <c r="ES234" s="162"/>
      <c r="ET234" s="160"/>
      <c r="FR234" s="66"/>
      <c r="FS234" s="162"/>
      <c r="FT234" s="160"/>
      <c r="GR234" s="66"/>
      <c r="GS234" s="162"/>
      <c r="GT234" s="160"/>
      <c r="HG234" s="66"/>
      <c r="HH234" s="162"/>
      <c r="HK234" s="66"/>
    </row>
    <row r="235" spans="2:219">
      <c r="B235" s="160"/>
      <c r="I235" s="161"/>
      <c r="J235" s="161"/>
      <c r="L235" s="162"/>
      <c r="M235" s="160"/>
      <c r="R235" s="66"/>
      <c r="S235" s="162"/>
      <c r="Y235" s="66"/>
      <c r="Z235" s="162"/>
      <c r="AA235" s="160"/>
      <c r="AJ235" s="66"/>
      <c r="AK235" s="162"/>
      <c r="AL235" s="160"/>
      <c r="AS235" s="66"/>
      <c r="AT235" s="162"/>
      <c r="AU235" s="160"/>
      <c r="AZ235" s="66"/>
      <c r="BA235" s="162"/>
      <c r="BB235" s="160"/>
      <c r="BK235" s="66"/>
      <c r="BL235" s="162"/>
      <c r="BM235" s="160"/>
      <c r="BS235" s="66"/>
      <c r="BT235" s="162"/>
      <c r="BU235" s="160"/>
      <c r="CA235" s="162"/>
      <c r="CB235" s="160"/>
      <c r="CH235" s="66"/>
      <c r="CI235" s="162"/>
      <c r="CJ235" s="155"/>
      <c r="CK235" s="155"/>
      <c r="CL235" s="155"/>
      <c r="CO235" s="66"/>
      <c r="CP235" s="162"/>
      <c r="CQ235" s="160"/>
      <c r="DT235" s="66"/>
      <c r="DU235" s="162"/>
      <c r="DV235" s="160"/>
      <c r="EE235" s="66"/>
      <c r="EF235" s="162"/>
      <c r="EG235" s="160"/>
      <c r="ER235" s="66"/>
      <c r="ES235" s="162"/>
      <c r="ET235" s="160"/>
      <c r="FR235" s="66"/>
      <c r="FS235" s="162"/>
      <c r="FT235" s="160"/>
      <c r="GR235" s="66"/>
      <c r="GS235" s="162"/>
      <c r="GT235" s="160"/>
      <c r="HG235" s="66"/>
      <c r="HH235" s="162"/>
      <c r="HK235" s="66"/>
    </row>
    <row r="236" spans="2:219">
      <c r="B236" s="160"/>
      <c r="I236" s="161"/>
      <c r="J236" s="161"/>
      <c r="L236" s="162"/>
      <c r="M236" s="160"/>
      <c r="R236" s="66"/>
      <c r="S236" s="162"/>
      <c r="Y236" s="66"/>
      <c r="Z236" s="162"/>
      <c r="AA236" s="160"/>
      <c r="AJ236" s="66"/>
      <c r="AK236" s="162"/>
      <c r="AL236" s="160"/>
      <c r="AS236" s="66"/>
      <c r="AT236" s="162"/>
      <c r="AU236" s="160"/>
      <c r="AZ236" s="66"/>
      <c r="BA236" s="162"/>
      <c r="BB236" s="160"/>
      <c r="BK236" s="66"/>
      <c r="BL236" s="162"/>
      <c r="BM236" s="160"/>
      <c r="BS236" s="66"/>
      <c r="BT236" s="162"/>
      <c r="BU236" s="160"/>
      <c r="CA236" s="162"/>
      <c r="CB236" s="160"/>
      <c r="CH236" s="66"/>
      <c r="CI236" s="162"/>
      <c r="CJ236" s="155"/>
      <c r="CK236" s="155"/>
      <c r="CL236" s="155"/>
      <c r="CO236" s="66"/>
      <c r="CP236" s="162"/>
      <c r="CQ236" s="160"/>
      <c r="DT236" s="66"/>
      <c r="DU236" s="162"/>
      <c r="DV236" s="160"/>
      <c r="EE236" s="66"/>
      <c r="EF236" s="162"/>
      <c r="EG236" s="160"/>
      <c r="ER236" s="66"/>
      <c r="ES236" s="162"/>
      <c r="ET236" s="160"/>
      <c r="FR236" s="66"/>
      <c r="FS236" s="162"/>
      <c r="FT236" s="160"/>
      <c r="GR236" s="66"/>
      <c r="GS236" s="162"/>
      <c r="GT236" s="160"/>
      <c r="HG236" s="66"/>
      <c r="HH236" s="162"/>
      <c r="HK236" s="66"/>
    </row>
    <row r="237" spans="2:219">
      <c r="B237" s="160"/>
      <c r="I237" s="161"/>
      <c r="J237" s="161"/>
      <c r="L237" s="162"/>
      <c r="M237" s="160"/>
      <c r="R237" s="66"/>
      <c r="S237" s="162"/>
      <c r="Y237" s="66"/>
      <c r="Z237" s="162"/>
      <c r="AA237" s="160"/>
      <c r="AJ237" s="66"/>
      <c r="AK237" s="162"/>
      <c r="AL237" s="160"/>
      <c r="AS237" s="66"/>
      <c r="AT237" s="162"/>
      <c r="AU237" s="160"/>
      <c r="AZ237" s="66"/>
      <c r="BA237" s="162"/>
      <c r="BB237" s="160"/>
      <c r="BK237" s="66"/>
      <c r="BL237" s="162"/>
      <c r="BM237" s="160"/>
      <c r="BS237" s="66"/>
      <c r="BT237" s="162"/>
      <c r="BU237" s="160"/>
      <c r="CA237" s="162"/>
      <c r="CB237" s="160"/>
      <c r="CH237" s="66"/>
      <c r="CI237" s="162"/>
      <c r="CJ237" s="155"/>
      <c r="CK237" s="155"/>
      <c r="CL237" s="155"/>
      <c r="CO237" s="66"/>
      <c r="CP237" s="162"/>
      <c r="CQ237" s="160"/>
      <c r="DT237" s="66"/>
      <c r="DU237" s="162"/>
      <c r="DV237" s="160"/>
      <c r="EE237" s="66"/>
      <c r="EF237" s="162"/>
      <c r="EG237" s="160"/>
      <c r="ER237" s="66"/>
      <c r="ES237" s="162"/>
      <c r="ET237" s="160"/>
      <c r="FR237" s="66"/>
      <c r="FS237" s="162"/>
      <c r="FT237" s="160"/>
      <c r="GR237" s="66"/>
      <c r="GS237" s="162"/>
      <c r="GT237" s="160"/>
      <c r="HG237" s="66"/>
      <c r="HH237" s="162"/>
      <c r="HK237" s="66"/>
    </row>
    <row r="238" spans="2:219">
      <c r="B238" s="160"/>
      <c r="I238" s="161"/>
      <c r="J238" s="161"/>
      <c r="L238" s="162"/>
      <c r="M238" s="160"/>
      <c r="R238" s="66"/>
      <c r="S238" s="162"/>
      <c r="Y238" s="66"/>
      <c r="Z238" s="162"/>
      <c r="AA238" s="160"/>
      <c r="AJ238" s="66"/>
      <c r="AK238" s="162"/>
      <c r="AL238" s="160"/>
      <c r="AS238" s="66"/>
      <c r="AT238" s="162"/>
      <c r="AU238" s="160"/>
      <c r="AZ238" s="66"/>
      <c r="BA238" s="162"/>
      <c r="BB238" s="160"/>
      <c r="BK238" s="66"/>
      <c r="BL238" s="162"/>
      <c r="BM238" s="160"/>
      <c r="BS238" s="66"/>
      <c r="BT238" s="162"/>
      <c r="BU238" s="160"/>
      <c r="CA238" s="162"/>
      <c r="CB238" s="160"/>
      <c r="CH238" s="66"/>
      <c r="CI238" s="162"/>
      <c r="CJ238" s="155"/>
      <c r="CK238" s="155"/>
      <c r="CL238" s="155"/>
      <c r="CO238" s="66"/>
      <c r="CP238" s="162"/>
      <c r="CQ238" s="160"/>
      <c r="DT238" s="66"/>
      <c r="DU238" s="162"/>
      <c r="DV238" s="160"/>
      <c r="EE238" s="66"/>
      <c r="EF238" s="162"/>
      <c r="EG238" s="160"/>
      <c r="ER238" s="66"/>
      <c r="ES238" s="162"/>
      <c r="ET238" s="160"/>
      <c r="FR238" s="66"/>
      <c r="FS238" s="162"/>
      <c r="FT238" s="160"/>
      <c r="GR238" s="66"/>
      <c r="GS238" s="162"/>
      <c r="GT238" s="160"/>
      <c r="HG238" s="66"/>
      <c r="HH238" s="162"/>
      <c r="HK238" s="66"/>
    </row>
    <row r="239" spans="2:219">
      <c r="B239" s="160"/>
      <c r="I239" s="161"/>
      <c r="J239" s="161"/>
      <c r="L239" s="162"/>
      <c r="M239" s="160"/>
      <c r="R239" s="66"/>
      <c r="S239" s="162"/>
      <c r="Y239" s="66"/>
      <c r="Z239" s="162"/>
      <c r="AA239" s="160"/>
      <c r="AJ239" s="66"/>
      <c r="AK239" s="162"/>
      <c r="AL239" s="160"/>
      <c r="AS239" s="66"/>
      <c r="AT239" s="162"/>
      <c r="AU239" s="160"/>
      <c r="AZ239" s="66"/>
      <c r="BA239" s="162"/>
      <c r="BB239" s="160"/>
      <c r="BK239" s="66"/>
      <c r="BL239" s="162"/>
      <c r="BM239" s="160"/>
      <c r="BS239" s="66"/>
      <c r="BT239" s="162"/>
      <c r="BU239" s="160"/>
      <c r="CA239" s="162"/>
      <c r="CB239" s="160"/>
      <c r="CH239" s="66"/>
      <c r="CI239" s="162"/>
      <c r="CJ239" s="155"/>
      <c r="CK239" s="155"/>
      <c r="CL239" s="155"/>
      <c r="CO239" s="66"/>
      <c r="CP239" s="162"/>
      <c r="CQ239" s="160"/>
      <c r="DT239" s="66"/>
      <c r="DU239" s="162"/>
      <c r="DV239" s="160"/>
      <c r="EE239" s="66"/>
      <c r="EF239" s="162"/>
      <c r="EG239" s="160"/>
      <c r="ER239" s="66"/>
      <c r="ES239" s="162"/>
      <c r="ET239" s="160"/>
      <c r="FR239" s="66"/>
      <c r="FS239" s="162"/>
      <c r="FT239" s="160"/>
      <c r="GR239" s="66"/>
      <c r="GS239" s="162"/>
      <c r="GT239" s="160"/>
      <c r="HG239" s="66"/>
      <c r="HH239" s="162"/>
      <c r="HK239" s="66"/>
    </row>
    <row r="240" spans="2:219">
      <c r="B240" s="160"/>
      <c r="I240" s="161"/>
      <c r="J240" s="161"/>
      <c r="L240" s="162"/>
      <c r="M240" s="160"/>
      <c r="R240" s="66"/>
      <c r="S240" s="162"/>
      <c r="Y240" s="66"/>
      <c r="Z240" s="162"/>
      <c r="AA240" s="160"/>
      <c r="AJ240" s="66"/>
      <c r="AK240" s="162"/>
      <c r="AL240" s="160"/>
      <c r="AS240" s="66"/>
      <c r="AT240" s="162"/>
      <c r="AU240" s="160"/>
      <c r="AZ240" s="66"/>
      <c r="BA240" s="162"/>
      <c r="BB240" s="160"/>
      <c r="BK240" s="66"/>
      <c r="BL240" s="162"/>
      <c r="BM240" s="160"/>
      <c r="BS240" s="66"/>
      <c r="BT240" s="162"/>
      <c r="BU240" s="160"/>
      <c r="CA240" s="162"/>
      <c r="CB240" s="160"/>
      <c r="CH240" s="66"/>
      <c r="CI240" s="162"/>
      <c r="CJ240" s="155"/>
      <c r="CK240" s="155"/>
      <c r="CL240" s="155"/>
      <c r="CO240" s="66"/>
      <c r="CP240" s="162"/>
      <c r="CQ240" s="160"/>
      <c r="DT240" s="66"/>
      <c r="DU240" s="162"/>
      <c r="DV240" s="160"/>
      <c r="EE240" s="66"/>
      <c r="EF240" s="162"/>
      <c r="EG240" s="160"/>
      <c r="ER240" s="66"/>
      <c r="ES240" s="162"/>
      <c r="ET240" s="160"/>
      <c r="FR240" s="66"/>
      <c r="FS240" s="162"/>
      <c r="FT240" s="160"/>
      <c r="GR240" s="66"/>
      <c r="GS240" s="162"/>
      <c r="GT240" s="160"/>
      <c r="HG240" s="66"/>
      <c r="HH240" s="162"/>
      <c r="HK240" s="66"/>
    </row>
    <row r="241" spans="2:219">
      <c r="B241" s="160"/>
      <c r="I241" s="161"/>
      <c r="J241" s="161"/>
      <c r="L241" s="162"/>
      <c r="M241" s="160"/>
      <c r="R241" s="66"/>
      <c r="S241" s="162"/>
      <c r="Y241" s="66"/>
      <c r="Z241" s="162"/>
      <c r="AA241" s="160"/>
      <c r="AJ241" s="66"/>
      <c r="AK241" s="162"/>
      <c r="AL241" s="160"/>
      <c r="AS241" s="66"/>
      <c r="AT241" s="162"/>
      <c r="AU241" s="160"/>
      <c r="AZ241" s="66"/>
      <c r="BA241" s="162"/>
      <c r="BB241" s="160"/>
      <c r="BK241" s="66"/>
      <c r="BL241" s="162"/>
      <c r="BM241" s="160"/>
      <c r="BS241" s="66"/>
      <c r="BT241" s="162"/>
      <c r="BU241" s="160"/>
      <c r="CA241" s="162"/>
      <c r="CB241" s="160"/>
      <c r="CH241" s="66"/>
      <c r="CI241" s="162"/>
      <c r="CJ241" s="155"/>
      <c r="CK241" s="155"/>
      <c r="CL241" s="155"/>
      <c r="CO241" s="66"/>
      <c r="CP241" s="162"/>
      <c r="CQ241" s="160"/>
      <c r="DT241" s="66"/>
      <c r="DU241" s="162"/>
      <c r="DV241" s="160"/>
      <c r="EE241" s="66"/>
      <c r="EF241" s="162"/>
      <c r="EG241" s="160"/>
      <c r="ER241" s="66"/>
      <c r="ES241" s="162"/>
      <c r="ET241" s="160"/>
      <c r="FR241" s="66"/>
      <c r="FS241" s="162"/>
      <c r="FT241" s="160"/>
      <c r="GR241" s="66"/>
      <c r="GS241" s="162"/>
      <c r="GT241" s="160"/>
      <c r="HG241" s="66"/>
      <c r="HH241" s="162"/>
      <c r="HK241" s="66"/>
    </row>
    <row r="242" spans="2:219">
      <c r="B242" s="160"/>
      <c r="I242" s="161"/>
      <c r="J242" s="161"/>
      <c r="L242" s="162"/>
      <c r="M242" s="160"/>
      <c r="R242" s="66"/>
      <c r="S242" s="162"/>
      <c r="Y242" s="66"/>
      <c r="Z242" s="162"/>
      <c r="AA242" s="160"/>
      <c r="AJ242" s="66"/>
      <c r="AK242" s="162"/>
      <c r="AL242" s="160"/>
      <c r="AS242" s="66"/>
      <c r="AT242" s="162"/>
      <c r="AU242" s="160"/>
      <c r="AZ242" s="66"/>
      <c r="BA242" s="162"/>
      <c r="BB242" s="160"/>
      <c r="BK242" s="66"/>
      <c r="BL242" s="162"/>
      <c r="BM242" s="160"/>
      <c r="BS242" s="66"/>
      <c r="BT242" s="162"/>
      <c r="BU242" s="160"/>
      <c r="CA242" s="162"/>
      <c r="CB242" s="160"/>
      <c r="CH242" s="66"/>
      <c r="CI242" s="162"/>
      <c r="CJ242" s="155"/>
      <c r="CK242" s="155"/>
      <c r="CL242" s="155"/>
      <c r="CO242" s="66"/>
      <c r="CP242" s="162"/>
      <c r="CQ242" s="160"/>
      <c r="DT242" s="66"/>
      <c r="DU242" s="162"/>
      <c r="DV242" s="160"/>
      <c r="EE242" s="66"/>
      <c r="EF242" s="162"/>
      <c r="EG242" s="160"/>
      <c r="ER242" s="66"/>
      <c r="ES242" s="162"/>
      <c r="ET242" s="160"/>
      <c r="FR242" s="66"/>
      <c r="FS242" s="162"/>
      <c r="FT242" s="160"/>
      <c r="GR242" s="66"/>
      <c r="GS242" s="162"/>
      <c r="GT242" s="160"/>
      <c r="HG242" s="66"/>
      <c r="HH242" s="162"/>
      <c r="HK242" s="66"/>
    </row>
    <row r="243" spans="2:219">
      <c r="B243" s="160"/>
      <c r="I243" s="161"/>
      <c r="J243" s="161"/>
      <c r="L243" s="162"/>
      <c r="M243" s="160"/>
      <c r="R243" s="66"/>
      <c r="S243" s="162"/>
      <c r="Y243" s="66"/>
      <c r="Z243" s="162"/>
      <c r="AA243" s="160"/>
      <c r="AJ243" s="66"/>
      <c r="AK243" s="162"/>
      <c r="AL243" s="160"/>
      <c r="AS243" s="66"/>
      <c r="AT243" s="162"/>
      <c r="AU243" s="160"/>
      <c r="AZ243" s="66"/>
      <c r="BA243" s="162"/>
      <c r="BB243" s="160"/>
      <c r="BK243" s="66"/>
      <c r="BL243" s="162"/>
      <c r="BM243" s="160"/>
      <c r="BS243" s="66"/>
      <c r="BT243" s="162"/>
      <c r="BU243" s="160"/>
      <c r="CA243" s="162"/>
      <c r="CB243" s="160"/>
      <c r="CH243" s="66"/>
      <c r="CI243" s="162"/>
      <c r="CJ243" s="155"/>
      <c r="CK243" s="155"/>
      <c r="CL243" s="155"/>
      <c r="CO243" s="66"/>
      <c r="CP243" s="162"/>
      <c r="CQ243" s="160"/>
      <c r="DT243" s="66"/>
      <c r="DU243" s="162"/>
      <c r="DV243" s="160"/>
      <c r="EE243" s="66"/>
      <c r="EF243" s="162"/>
      <c r="EG243" s="160"/>
      <c r="ER243" s="66"/>
      <c r="ES243" s="162"/>
      <c r="ET243" s="160"/>
      <c r="FR243" s="66"/>
      <c r="FS243" s="162"/>
      <c r="FT243" s="160"/>
      <c r="GR243" s="66"/>
      <c r="GS243" s="162"/>
      <c r="GT243" s="160"/>
      <c r="HG243" s="66"/>
      <c r="HH243" s="162"/>
      <c r="HK243" s="66"/>
    </row>
    <row r="244" spans="2:219">
      <c r="B244" s="160"/>
      <c r="I244" s="161"/>
      <c r="J244" s="161"/>
      <c r="L244" s="162"/>
      <c r="M244" s="160"/>
      <c r="R244" s="66"/>
      <c r="S244" s="162"/>
      <c r="Y244" s="66"/>
      <c r="Z244" s="162"/>
      <c r="AA244" s="160"/>
      <c r="AJ244" s="66"/>
      <c r="AK244" s="162"/>
      <c r="AL244" s="160"/>
      <c r="AS244" s="66"/>
      <c r="AT244" s="162"/>
      <c r="AU244" s="160"/>
      <c r="AZ244" s="66"/>
      <c r="BA244" s="162"/>
      <c r="BB244" s="160"/>
      <c r="BK244" s="66"/>
      <c r="BL244" s="162"/>
      <c r="BM244" s="160"/>
      <c r="BS244" s="66"/>
      <c r="BT244" s="162"/>
      <c r="BU244" s="160"/>
      <c r="CA244" s="162"/>
      <c r="CB244" s="160"/>
      <c r="CH244" s="66"/>
      <c r="CI244" s="162"/>
      <c r="CJ244" s="155"/>
      <c r="CK244" s="155"/>
      <c r="CL244" s="155"/>
      <c r="CO244" s="66"/>
      <c r="CP244" s="162"/>
      <c r="CQ244" s="160"/>
      <c r="DT244" s="66"/>
      <c r="DU244" s="162"/>
      <c r="DV244" s="160"/>
      <c r="EE244" s="66"/>
      <c r="EF244" s="162"/>
      <c r="EG244" s="160"/>
      <c r="ER244" s="66"/>
      <c r="ES244" s="162"/>
      <c r="ET244" s="160"/>
      <c r="FR244" s="66"/>
      <c r="FS244" s="162"/>
      <c r="FT244" s="160"/>
      <c r="GR244" s="66"/>
      <c r="GS244" s="162"/>
      <c r="GT244" s="160"/>
      <c r="HG244" s="66"/>
      <c r="HH244" s="162"/>
      <c r="HK244" s="66"/>
    </row>
    <row r="245" spans="2:219">
      <c r="B245" s="160"/>
      <c r="I245" s="161"/>
      <c r="J245" s="161"/>
      <c r="L245" s="162"/>
      <c r="M245" s="160"/>
      <c r="R245" s="66"/>
      <c r="S245" s="162"/>
      <c r="Y245" s="66"/>
      <c r="Z245" s="162"/>
      <c r="AA245" s="160"/>
      <c r="AJ245" s="66"/>
      <c r="AK245" s="162"/>
      <c r="AL245" s="160"/>
      <c r="AS245" s="66"/>
      <c r="AT245" s="162"/>
      <c r="AU245" s="160"/>
      <c r="AZ245" s="66"/>
      <c r="BA245" s="162"/>
      <c r="BB245" s="160"/>
      <c r="BK245" s="66"/>
      <c r="BL245" s="162"/>
      <c r="BM245" s="160"/>
      <c r="BS245" s="66"/>
      <c r="BT245" s="162"/>
      <c r="BU245" s="160"/>
      <c r="CA245" s="162"/>
      <c r="CB245" s="160"/>
      <c r="CH245" s="66"/>
      <c r="CI245" s="162"/>
      <c r="CJ245" s="155"/>
      <c r="CK245" s="155"/>
      <c r="CL245" s="155"/>
      <c r="CO245" s="66"/>
      <c r="CP245" s="162"/>
      <c r="CQ245" s="160"/>
      <c r="DT245" s="66"/>
      <c r="DU245" s="162"/>
      <c r="DV245" s="160"/>
      <c r="EE245" s="66"/>
      <c r="EF245" s="162"/>
      <c r="EG245" s="160"/>
      <c r="ER245" s="66"/>
      <c r="ES245" s="162"/>
      <c r="ET245" s="160"/>
      <c r="FR245" s="66"/>
      <c r="FS245" s="162"/>
      <c r="FT245" s="160"/>
      <c r="GR245" s="66"/>
      <c r="GS245" s="162"/>
      <c r="GT245" s="160"/>
      <c r="HG245" s="66"/>
      <c r="HH245" s="162"/>
      <c r="HK245" s="66"/>
    </row>
    <row r="246" spans="2:219">
      <c r="B246" s="160"/>
      <c r="I246" s="161"/>
      <c r="J246" s="161"/>
      <c r="L246" s="162"/>
      <c r="M246" s="160"/>
      <c r="R246" s="66"/>
      <c r="S246" s="162"/>
      <c r="Y246" s="66"/>
      <c r="Z246" s="162"/>
      <c r="AA246" s="160"/>
      <c r="AJ246" s="66"/>
      <c r="AK246" s="162"/>
      <c r="AL246" s="160"/>
      <c r="AS246" s="66"/>
      <c r="AT246" s="162"/>
      <c r="AU246" s="160"/>
      <c r="AZ246" s="66"/>
      <c r="BA246" s="162"/>
      <c r="BB246" s="160"/>
      <c r="BK246" s="66"/>
      <c r="BL246" s="162"/>
      <c r="BM246" s="160"/>
      <c r="BS246" s="66"/>
      <c r="BT246" s="162"/>
      <c r="BU246" s="160"/>
      <c r="CA246" s="162"/>
      <c r="CB246" s="160"/>
      <c r="CH246" s="66"/>
      <c r="CI246" s="162"/>
      <c r="CJ246" s="155"/>
      <c r="CK246" s="155"/>
      <c r="CL246" s="155"/>
      <c r="CO246" s="66"/>
      <c r="CP246" s="162"/>
      <c r="CQ246" s="160"/>
      <c r="DT246" s="66"/>
      <c r="DU246" s="162"/>
      <c r="DV246" s="160"/>
      <c r="EE246" s="66"/>
      <c r="EF246" s="162"/>
      <c r="EG246" s="160"/>
      <c r="ER246" s="66"/>
      <c r="ES246" s="162"/>
      <c r="ET246" s="160"/>
      <c r="FR246" s="66"/>
      <c r="FS246" s="162"/>
      <c r="FT246" s="160"/>
      <c r="GR246" s="66"/>
      <c r="GS246" s="162"/>
      <c r="GT246" s="160"/>
      <c r="HG246" s="66"/>
      <c r="HH246" s="162"/>
      <c r="HK246" s="66"/>
    </row>
    <row r="247" spans="2:219">
      <c r="B247" s="160"/>
      <c r="I247" s="161"/>
      <c r="J247" s="161"/>
      <c r="L247" s="162"/>
      <c r="M247" s="160"/>
      <c r="R247" s="66"/>
      <c r="S247" s="162"/>
      <c r="Y247" s="66"/>
      <c r="Z247" s="162"/>
      <c r="AA247" s="160"/>
      <c r="AJ247" s="66"/>
      <c r="AK247" s="162"/>
      <c r="AL247" s="160"/>
      <c r="AS247" s="66"/>
      <c r="AT247" s="162"/>
      <c r="AU247" s="160"/>
      <c r="AZ247" s="66"/>
      <c r="BA247" s="162"/>
      <c r="BB247" s="160"/>
      <c r="BK247" s="66"/>
      <c r="BL247" s="162"/>
      <c r="BM247" s="160"/>
      <c r="BS247" s="66"/>
      <c r="BT247" s="162"/>
      <c r="BU247" s="160"/>
      <c r="CA247" s="162"/>
      <c r="CB247" s="160"/>
      <c r="CH247" s="66"/>
      <c r="CI247" s="162"/>
      <c r="CJ247" s="155"/>
      <c r="CK247" s="155"/>
      <c r="CL247" s="155"/>
      <c r="CO247" s="66"/>
      <c r="CP247" s="162"/>
      <c r="CQ247" s="160"/>
      <c r="DT247" s="66"/>
      <c r="DU247" s="162"/>
      <c r="DV247" s="160"/>
      <c r="EE247" s="66"/>
      <c r="EF247" s="162"/>
      <c r="EG247" s="160"/>
      <c r="ER247" s="66"/>
      <c r="ES247" s="162"/>
      <c r="ET247" s="160"/>
      <c r="FR247" s="66"/>
      <c r="FS247" s="162"/>
      <c r="FT247" s="160"/>
      <c r="GR247" s="66"/>
      <c r="GS247" s="162"/>
      <c r="GT247" s="160"/>
      <c r="HG247" s="66"/>
      <c r="HH247" s="162"/>
      <c r="HK247" s="66"/>
    </row>
    <row r="248" spans="2:219">
      <c r="B248" s="160"/>
      <c r="I248" s="161"/>
      <c r="J248" s="161"/>
      <c r="L248" s="162"/>
      <c r="M248" s="160"/>
      <c r="R248" s="66"/>
      <c r="S248" s="162"/>
      <c r="Y248" s="66"/>
      <c r="Z248" s="162"/>
      <c r="AA248" s="160"/>
      <c r="AJ248" s="66"/>
      <c r="AK248" s="162"/>
      <c r="AL248" s="160"/>
      <c r="AS248" s="66"/>
      <c r="AT248" s="162"/>
      <c r="AU248" s="160"/>
      <c r="AZ248" s="66"/>
      <c r="BA248" s="162"/>
      <c r="BB248" s="160"/>
      <c r="BK248" s="66"/>
      <c r="BL248" s="162"/>
      <c r="BM248" s="160"/>
      <c r="BS248" s="66"/>
      <c r="BT248" s="162"/>
      <c r="BU248" s="160"/>
      <c r="CA248" s="162"/>
      <c r="CB248" s="160"/>
      <c r="CH248" s="66"/>
      <c r="CI248" s="162"/>
      <c r="CJ248" s="155"/>
      <c r="CK248" s="155"/>
      <c r="CL248" s="155"/>
      <c r="CO248" s="66"/>
      <c r="CP248" s="162"/>
      <c r="CQ248" s="160"/>
      <c r="DT248" s="66"/>
      <c r="DU248" s="162"/>
      <c r="DV248" s="160"/>
      <c r="EE248" s="66"/>
      <c r="EF248" s="162"/>
      <c r="EG248" s="160"/>
      <c r="ER248" s="66"/>
      <c r="ES248" s="162"/>
      <c r="ET248" s="160"/>
      <c r="FR248" s="66"/>
      <c r="FS248" s="162"/>
      <c r="FT248" s="160"/>
      <c r="GR248" s="66"/>
      <c r="GS248" s="162"/>
      <c r="GT248" s="160"/>
      <c r="HG248" s="66"/>
      <c r="HH248" s="162"/>
      <c r="HK248" s="66"/>
    </row>
    <row r="249" spans="2:219">
      <c r="B249" s="160"/>
      <c r="I249" s="161"/>
      <c r="J249" s="161"/>
      <c r="L249" s="162"/>
      <c r="M249" s="160"/>
      <c r="R249" s="66"/>
      <c r="S249" s="162"/>
      <c r="Y249" s="66"/>
      <c r="Z249" s="162"/>
      <c r="AA249" s="160"/>
      <c r="AJ249" s="66"/>
      <c r="AK249" s="162"/>
      <c r="AL249" s="160"/>
      <c r="AS249" s="66"/>
      <c r="AT249" s="162"/>
      <c r="AU249" s="160"/>
      <c r="AZ249" s="66"/>
      <c r="BA249" s="162"/>
      <c r="BB249" s="160"/>
      <c r="BK249" s="66"/>
      <c r="BL249" s="162"/>
      <c r="BM249" s="160"/>
      <c r="BS249" s="66"/>
      <c r="BT249" s="162"/>
      <c r="BU249" s="160"/>
      <c r="CA249" s="162"/>
      <c r="CB249" s="160"/>
      <c r="CH249" s="66"/>
      <c r="CI249" s="162"/>
      <c r="CJ249" s="155"/>
      <c r="CK249" s="155"/>
      <c r="CL249" s="155"/>
      <c r="CO249" s="66"/>
      <c r="CP249" s="162"/>
      <c r="CQ249" s="160"/>
      <c r="DT249" s="66"/>
      <c r="DU249" s="162"/>
      <c r="DV249" s="160"/>
      <c r="EE249" s="66"/>
      <c r="EF249" s="162"/>
      <c r="EG249" s="160"/>
      <c r="ER249" s="66"/>
      <c r="ES249" s="162"/>
      <c r="ET249" s="160"/>
      <c r="FR249" s="66"/>
      <c r="FS249" s="162"/>
      <c r="FT249" s="160"/>
      <c r="GR249" s="66"/>
      <c r="GS249" s="162"/>
      <c r="GT249" s="160"/>
      <c r="HG249" s="66"/>
      <c r="HH249" s="162"/>
      <c r="HK249" s="66"/>
    </row>
    <row r="250" spans="2:219">
      <c r="B250" s="160"/>
      <c r="I250" s="161"/>
      <c r="J250" s="161"/>
      <c r="L250" s="162"/>
      <c r="M250" s="160"/>
      <c r="R250" s="66"/>
      <c r="S250" s="162"/>
      <c r="Y250" s="66"/>
      <c r="Z250" s="162"/>
      <c r="AA250" s="160"/>
      <c r="AJ250" s="66"/>
      <c r="AK250" s="162"/>
      <c r="AL250" s="160"/>
      <c r="AS250" s="66"/>
      <c r="AT250" s="162"/>
      <c r="AU250" s="160"/>
      <c r="AZ250" s="66"/>
      <c r="BA250" s="162"/>
      <c r="BB250" s="160"/>
      <c r="BK250" s="66"/>
      <c r="BL250" s="162"/>
      <c r="BM250" s="160"/>
      <c r="BS250" s="66"/>
      <c r="BT250" s="162"/>
      <c r="BU250" s="160"/>
      <c r="CA250" s="162"/>
      <c r="CB250" s="160"/>
      <c r="CH250" s="66"/>
      <c r="CI250" s="162"/>
      <c r="CJ250" s="155"/>
      <c r="CK250" s="155"/>
      <c r="CL250" s="155"/>
      <c r="CO250" s="66"/>
      <c r="CP250" s="162"/>
      <c r="CQ250" s="160"/>
      <c r="DT250" s="66"/>
      <c r="DU250" s="162"/>
      <c r="DV250" s="160"/>
      <c r="EE250" s="66"/>
      <c r="EF250" s="162"/>
      <c r="EG250" s="160"/>
      <c r="ER250" s="66"/>
      <c r="ES250" s="162"/>
      <c r="ET250" s="160"/>
      <c r="FR250" s="66"/>
      <c r="FS250" s="162"/>
      <c r="FT250" s="160"/>
      <c r="GR250" s="66"/>
      <c r="GS250" s="162"/>
      <c r="GT250" s="160"/>
      <c r="HG250" s="66"/>
      <c r="HH250" s="162"/>
      <c r="HK250" s="66"/>
    </row>
    <row r="251" spans="2:219">
      <c r="B251" s="160"/>
      <c r="I251" s="161"/>
      <c r="J251" s="161"/>
      <c r="L251" s="162"/>
      <c r="M251" s="160"/>
      <c r="R251" s="66"/>
      <c r="S251" s="162"/>
      <c r="Y251" s="66"/>
      <c r="Z251" s="162"/>
      <c r="AA251" s="160"/>
      <c r="AJ251" s="66"/>
      <c r="AK251" s="162"/>
      <c r="AL251" s="160"/>
      <c r="AS251" s="66"/>
      <c r="AT251" s="162"/>
      <c r="AU251" s="160"/>
      <c r="AZ251" s="66"/>
      <c r="BA251" s="162"/>
      <c r="BB251" s="160"/>
      <c r="BK251" s="66"/>
      <c r="BL251" s="162"/>
      <c r="BM251" s="160"/>
      <c r="BS251" s="66"/>
      <c r="BT251" s="162"/>
      <c r="BU251" s="160"/>
      <c r="CA251" s="162"/>
      <c r="CB251" s="160"/>
      <c r="CH251" s="66"/>
      <c r="CI251" s="162"/>
      <c r="CJ251" s="155"/>
      <c r="CK251" s="155"/>
      <c r="CL251" s="155"/>
      <c r="CO251" s="66"/>
      <c r="CP251" s="162"/>
      <c r="CQ251" s="160"/>
      <c r="DT251" s="66"/>
      <c r="DU251" s="162"/>
      <c r="DV251" s="160"/>
      <c r="EE251" s="66"/>
      <c r="EF251" s="162"/>
      <c r="EG251" s="160"/>
      <c r="ER251" s="66"/>
      <c r="ES251" s="162"/>
      <c r="ET251" s="160"/>
      <c r="FR251" s="66"/>
      <c r="FS251" s="162"/>
      <c r="FT251" s="160"/>
      <c r="GR251" s="66"/>
      <c r="GS251" s="162"/>
      <c r="GT251" s="160"/>
      <c r="HG251" s="66"/>
      <c r="HH251" s="162"/>
      <c r="HK251" s="66"/>
    </row>
    <row r="252" spans="2:219">
      <c r="B252" s="160"/>
      <c r="I252" s="161"/>
      <c r="J252" s="161"/>
      <c r="L252" s="162"/>
      <c r="M252" s="160"/>
      <c r="R252" s="66"/>
      <c r="S252" s="162"/>
      <c r="Y252" s="66"/>
      <c r="Z252" s="162"/>
      <c r="AA252" s="160"/>
      <c r="AJ252" s="66"/>
      <c r="AK252" s="162"/>
      <c r="AL252" s="160"/>
      <c r="AS252" s="66"/>
      <c r="AT252" s="162"/>
      <c r="AU252" s="160"/>
      <c r="AZ252" s="66"/>
      <c r="BA252" s="162"/>
      <c r="BB252" s="160"/>
      <c r="BK252" s="66"/>
      <c r="BL252" s="162"/>
      <c r="BM252" s="160"/>
      <c r="BS252" s="66"/>
      <c r="BT252" s="162"/>
      <c r="BU252" s="160"/>
      <c r="CA252" s="162"/>
      <c r="CB252" s="160"/>
      <c r="CH252" s="66"/>
      <c r="CI252" s="162"/>
      <c r="CJ252" s="155"/>
      <c r="CK252" s="155"/>
      <c r="CL252" s="155"/>
      <c r="CO252" s="66"/>
      <c r="CP252" s="162"/>
      <c r="CQ252" s="160"/>
      <c r="DT252" s="66"/>
      <c r="DU252" s="162"/>
      <c r="DV252" s="160"/>
      <c r="EE252" s="66"/>
      <c r="EF252" s="162"/>
      <c r="EG252" s="160"/>
      <c r="ER252" s="66"/>
      <c r="ES252" s="162"/>
      <c r="ET252" s="160"/>
      <c r="FR252" s="66"/>
      <c r="FS252" s="162"/>
      <c r="FT252" s="160"/>
      <c r="GR252" s="66"/>
      <c r="GS252" s="162"/>
      <c r="GT252" s="160"/>
      <c r="HG252" s="66"/>
      <c r="HH252" s="162"/>
      <c r="HK252" s="66"/>
    </row>
    <row r="253" spans="2:219">
      <c r="B253" s="160"/>
      <c r="I253" s="161"/>
      <c r="J253" s="161"/>
      <c r="L253" s="162"/>
      <c r="M253" s="160"/>
      <c r="R253" s="66"/>
      <c r="S253" s="162"/>
      <c r="Y253" s="66"/>
      <c r="Z253" s="162"/>
      <c r="AA253" s="160"/>
      <c r="AJ253" s="66"/>
      <c r="AK253" s="162"/>
      <c r="AL253" s="160"/>
      <c r="AS253" s="66"/>
      <c r="AT253" s="162"/>
      <c r="AU253" s="160"/>
      <c r="AZ253" s="66"/>
      <c r="BA253" s="162"/>
      <c r="BB253" s="160"/>
      <c r="BK253" s="66"/>
      <c r="BL253" s="162"/>
      <c r="BM253" s="160"/>
      <c r="BS253" s="66"/>
      <c r="BT253" s="162"/>
      <c r="BU253" s="160"/>
      <c r="CA253" s="162"/>
      <c r="CB253" s="160"/>
      <c r="CH253" s="66"/>
      <c r="CI253" s="162"/>
      <c r="CJ253" s="155"/>
      <c r="CK253" s="155"/>
      <c r="CL253" s="155"/>
      <c r="CO253" s="66"/>
      <c r="CP253" s="162"/>
      <c r="CQ253" s="160"/>
      <c r="DT253" s="66"/>
      <c r="DU253" s="162"/>
      <c r="DV253" s="160"/>
      <c r="EE253" s="66"/>
      <c r="EF253" s="162"/>
      <c r="EG253" s="160"/>
      <c r="ER253" s="66"/>
      <c r="ES253" s="162"/>
      <c r="ET253" s="160"/>
      <c r="FR253" s="66"/>
      <c r="FS253" s="162"/>
      <c r="FT253" s="160"/>
      <c r="GR253" s="66"/>
      <c r="GS253" s="162"/>
      <c r="GT253" s="160"/>
      <c r="HG253" s="66"/>
      <c r="HH253" s="162"/>
      <c r="HK253" s="66"/>
    </row>
    <row r="254" spans="2:219">
      <c r="B254" s="160"/>
      <c r="I254" s="161"/>
      <c r="J254" s="161"/>
      <c r="L254" s="162"/>
      <c r="M254" s="160"/>
      <c r="R254" s="66"/>
      <c r="S254" s="162"/>
      <c r="Y254" s="66"/>
      <c r="Z254" s="162"/>
      <c r="AA254" s="160"/>
      <c r="AJ254" s="66"/>
      <c r="AK254" s="162"/>
      <c r="AL254" s="160"/>
      <c r="AS254" s="66"/>
      <c r="AT254" s="162"/>
      <c r="AU254" s="160"/>
      <c r="AZ254" s="66"/>
      <c r="BA254" s="162"/>
      <c r="BB254" s="160"/>
      <c r="BK254" s="66"/>
      <c r="BL254" s="162"/>
      <c r="BM254" s="160"/>
      <c r="BS254" s="66"/>
      <c r="BT254" s="162"/>
      <c r="BU254" s="160"/>
      <c r="CA254" s="162"/>
      <c r="CB254" s="160"/>
      <c r="CH254" s="66"/>
      <c r="CI254" s="162"/>
      <c r="CJ254" s="155"/>
      <c r="CK254" s="155"/>
      <c r="CL254" s="155"/>
      <c r="CO254" s="66"/>
      <c r="CP254" s="162"/>
      <c r="CQ254" s="160"/>
      <c r="DT254" s="66"/>
      <c r="DU254" s="162"/>
      <c r="DV254" s="160"/>
      <c r="EE254" s="66"/>
      <c r="EF254" s="162"/>
      <c r="EG254" s="160"/>
      <c r="ER254" s="66"/>
      <c r="ES254" s="162"/>
      <c r="ET254" s="160"/>
      <c r="FR254" s="66"/>
      <c r="FS254" s="162"/>
      <c r="FT254" s="160"/>
      <c r="GR254" s="66"/>
      <c r="GS254" s="162"/>
      <c r="GT254" s="160"/>
      <c r="HG254" s="66"/>
      <c r="HH254" s="162"/>
      <c r="HK254" s="66"/>
    </row>
    <row r="255" spans="2:219">
      <c r="B255" s="160"/>
      <c r="I255" s="161"/>
      <c r="J255" s="161"/>
      <c r="L255" s="162"/>
      <c r="M255" s="160"/>
      <c r="R255" s="66"/>
      <c r="S255" s="162"/>
      <c r="Y255" s="66"/>
      <c r="Z255" s="162"/>
      <c r="AA255" s="160"/>
      <c r="AJ255" s="66"/>
      <c r="AK255" s="162"/>
      <c r="AL255" s="160"/>
      <c r="AS255" s="66"/>
      <c r="AT255" s="162"/>
      <c r="AU255" s="160"/>
      <c r="AZ255" s="66"/>
      <c r="BA255" s="162"/>
      <c r="BB255" s="160"/>
      <c r="BK255" s="66"/>
      <c r="BL255" s="162"/>
      <c r="BM255" s="160"/>
      <c r="BS255" s="66"/>
      <c r="BT255" s="162"/>
      <c r="BU255" s="160"/>
      <c r="CA255" s="162"/>
      <c r="CB255" s="160"/>
      <c r="CH255" s="66"/>
      <c r="CI255" s="162"/>
      <c r="CJ255" s="155"/>
      <c r="CK255" s="155"/>
      <c r="CL255" s="155"/>
      <c r="CO255" s="66"/>
      <c r="CP255" s="162"/>
      <c r="CQ255" s="160"/>
      <c r="DT255" s="66"/>
      <c r="DU255" s="162"/>
      <c r="DV255" s="160"/>
      <c r="EE255" s="66"/>
      <c r="EF255" s="162"/>
      <c r="EG255" s="160"/>
      <c r="ER255" s="66"/>
      <c r="ES255" s="162"/>
      <c r="ET255" s="160"/>
      <c r="FR255" s="66"/>
      <c r="FS255" s="162"/>
      <c r="FT255" s="160"/>
      <c r="GR255" s="66"/>
      <c r="GS255" s="162"/>
      <c r="GT255" s="160"/>
      <c r="HG255" s="66"/>
      <c r="HH255" s="162"/>
      <c r="HK255" s="66"/>
    </row>
    <row r="256" spans="2:219">
      <c r="B256" s="160"/>
      <c r="I256" s="161"/>
      <c r="J256" s="161"/>
      <c r="L256" s="162"/>
      <c r="M256" s="160"/>
      <c r="R256" s="66"/>
      <c r="S256" s="162"/>
      <c r="Y256" s="66"/>
      <c r="Z256" s="162"/>
      <c r="AA256" s="160"/>
      <c r="AJ256" s="66"/>
      <c r="AK256" s="162"/>
      <c r="AL256" s="160"/>
      <c r="AS256" s="66"/>
      <c r="AT256" s="162"/>
      <c r="AU256" s="160"/>
      <c r="AZ256" s="66"/>
      <c r="BA256" s="162"/>
      <c r="BB256" s="160"/>
      <c r="BK256" s="66"/>
      <c r="BL256" s="162"/>
      <c r="BM256" s="160"/>
      <c r="BS256" s="66"/>
      <c r="BT256" s="162"/>
      <c r="BU256" s="160"/>
      <c r="CA256" s="162"/>
      <c r="CB256" s="160"/>
      <c r="CH256" s="66"/>
      <c r="CI256" s="162"/>
      <c r="CJ256" s="155"/>
      <c r="CK256" s="155"/>
      <c r="CL256" s="155"/>
      <c r="CO256" s="66"/>
      <c r="CP256" s="162"/>
      <c r="CQ256" s="160"/>
      <c r="DT256" s="66"/>
      <c r="DU256" s="162"/>
      <c r="DV256" s="160"/>
      <c r="EE256" s="66"/>
      <c r="EF256" s="162"/>
      <c r="EG256" s="160"/>
      <c r="ER256" s="66"/>
      <c r="ES256" s="162"/>
      <c r="ET256" s="160"/>
      <c r="FR256" s="66"/>
      <c r="FS256" s="162"/>
      <c r="FT256" s="160"/>
      <c r="GR256" s="66"/>
      <c r="GS256" s="162"/>
      <c r="GT256" s="160"/>
      <c r="HG256" s="66"/>
      <c r="HH256" s="162"/>
      <c r="HK256" s="66"/>
    </row>
    <row r="257" spans="2:219">
      <c r="B257" s="160"/>
      <c r="I257" s="161"/>
      <c r="J257" s="161"/>
      <c r="L257" s="162"/>
      <c r="M257" s="160"/>
      <c r="R257" s="66"/>
      <c r="S257" s="162"/>
      <c r="Y257" s="66"/>
      <c r="Z257" s="162"/>
      <c r="AA257" s="160"/>
      <c r="AJ257" s="66"/>
      <c r="AK257" s="162"/>
      <c r="AL257" s="160"/>
      <c r="AS257" s="66"/>
      <c r="AT257" s="162"/>
      <c r="AU257" s="160"/>
      <c r="AZ257" s="66"/>
      <c r="BA257" s="162"/>
      <c r="BB257" s="160"/>
      <c r="BK257" s="66"/>
      <c r="BL257" s="162"/>
      <c r="BM257" s="160"/>
      <c r="BS257" s="66"/>
      <c r="BT257" s="162"/>
      <c r="BU257" s="160"/>
      <c r="CA257" s="162"/>
      <c r="CB257" s="160"/>
      <c r="CH257" s="66"/>
      <c r="CI257" s="162"/>
      <c r="CJ257" s="155"/>
      <c r="CK257" s="155"/>
      <c r="CL257" s="155"/>
      <c r="CO257" s="66"/>
      <c r="CP257" s="162"/>
      <c r="CQ257" s="160"/>
      <c r="DT257" s="66"/>
      <c r="DU257" s="162"/>
      <c r="DV257" s="160"/>
      <c r="EE257" s="66"/>
      <c r="EF257" s="162"/>
      <c r="EG257" s="160"/>
      <c r="ER257" s="66"/>
      <c r="ES257" s="162"/>
      <c r="ET257" s="160"/>
      <c r="FR257" s="66"/>
      <c r="FS257" s="162"/>
      <c r="FT257" s="160"/>
      <c r="GR257" s="66"/>
      <c r="GS257" s="162"/>
      <c r="GT257" s="160"/>
      <c r="HG257" s="66"/>
      <c r="HH257" s="162"/>
      <c r="HK257" s="66"/>
    </row>
    <row r="258" spans="2:219">
      <c r="B258" s="160"/>
      <c r="I258" s="161"/>
      <c r="J258" s="161"/>
      <c r="L258" s="162"/>
      <c r="M258" s="160"/>
      <c r="R258" s="66"/>
      <c r="S258" s="162"/>
      <c r="Y258" s="66"/>
      <c r="Z258" s="162"/>
      <c r="AA258" s="160"/>
      <c r="AJ258" s="66"/>
      <c r="AK258" s="162"/>
      <c r="AL258" s="160"/>
      <c r="AS258" s="66"/>
      <c r="AT258" s="162"/>
      <c r="AU258" s="160"/>
      <c r="AZ258" s="66"/>
      <c r="BA258" s="162"/>
      <c r="BB258" s="160"/>
      <c r="BK258" s="66"/>
      <c r="BL258" s="162"/>
      <c r="BM258" s="160"/>
      <c r="BS258" s="66"/>
      <c r="BT258" s="162"/>
      <c r="BU258" s="160"/>
      <c r="CA258" s="162"/>
      <c r="CB258" s="160"/>
      <c r="CH258" s="66"/>
      <c r="CI258" s="162"/>
      <c r="CJ258" s="155"/>
      <c r="CK258" s="155"/>
      <c r="CL258" s="155"/>
      <c r="CO258" s="66"/>
      <c r="CP258" s="162"/>
      <c r="CQ258" s="160"/>
      <c r="DT258" s="66"/>
      <c r="DU258" s="162"/>
      <c r="DV258" s="160"/>
      <c r="EE258" s="66"/>
      <c r="EF258" s="162"/>
      <c r="EG258" s="160"/>
      <c r="ER258" s="66"/>
      <c r="ES258" s="162"/>
      <c r="ET258" s="160"/>
      <c r="FR258" s="66"/>
      <c r="FS258" s="162"/>
      <c r="FT258" s="160"/>
      <c r="GR258" s="66"/>
      <c r="GS258" s="162"/>
      <c r="GT258" s="160"/>
      <c r="HG258" s="66"/>
      <c r="HH258" s="162"/>
      <c r="HK258" s="66"/>
    </row>
    <row r="259" spans="2:219">
      <c r="B259" s="160"/>
      <c r="I259" s="161"/>
      <c r="J259" s="161"/>
      <c r="L259" s="162"/>
      <c r="M259" s="160"/>
      <c r="R259" s="66"/>
      <c r="S259" s="162"/>
      <c r="Y259" s="66"/>
      <c r="Z259" s="162"/>
      <c r="AA259" s="160"/>
      <c r="AJ259" s="66"/>
      <c r="AK259" s="162"/>
      <c r="AL259" s="160"/>
      <c r="AS259" s="66"/>
      <c r="AT259" s="162"/>
      <c r="AU259" s="160"/>
      <c r="AZ259" s="66"/>
      <c r="BA259" s="162"/>
      <c r="BB259" s="160"/>
      <c r="BK259" s="66"/>
      <c r="BL259" s="162"/>
      <c r="BM259" s="160"/>
      <c r="BS259" s="66"/>
      <c r="BT259" s="162"/>
      <c r="BU259" s="160"/>
      <c r="CA259" s="162"/>
      <c r="CB259" s="160"/>
      <c r="CH259" s="66"/>
      <c r="CI259" s="162"/>
      <c r="CJ259" s="155"/>
      <c r="CK259" s="155"/>
      <c r="CL259" s="155"/>
      <c r="CO259" s="66"/>
      <c r="CP259" s="162"/>
      <c r="CQ259" s="160"/>
      <c r="DT259" s="66"/>
      <c r="DU259" s="162"/>
      <c r="DV259" s="160"/>
      <c r="EE259" s="66"/>
      <c r="EF259" s="162"/>
      <c r="EG259" s="160"/>
      <c r="ER259" s="66"/>
      <c r="ES259" s="162"/>
      <c r="ET259" s="160"/>
      <c r="FR259" s="66"/>
      <c r="FS259" s="162"/>
      <c r="FT259" s="160"/>
      <c r="GR259" s="66"/>
      <c r="GS259" s="162"/>
      <c r="GT259" s="160"/>
      <c r="HG259" s="66"/>
      <c r="HH259" s="162"/>
      <c r="HK259" s="66"/>
    </row>
    <row r="260" spans="2:219">
      <c r="B260" s="160"/>
      <c r="I260" s="161"/>
      <c r="J260" s="161"/>
      <c r="L260" s="162"/>
      <c r="M260" s="160"/>
      <c r="R260" s="66"/>
      <c r="S260" s="162"/>
      <c r="Y260" s="66"/>
      <c r="Z260" s="162"/>
      <c r="AA260" s="160"/>
      <c r="AJ260" s="66"/>
      <c r="AK260" s="162"/>
      <c r="AL260" s="160"/>
      <c r="AS260" s="66"/>
      <c r="AT260" s="162"/>
      <c r="AU260" s="160"/>
      <c r="AZ260" s="66"/>
      <c r="BA260" s="162"/>
      <c r="BB260" s="160"/>
      <c r="BK260" s="66"/>
      <c r="BL260" s="162"/>
      <c r="BM260" s="160"/>
      <c r="BS260" s="66"/>
      <c r="BT260" s="162"/>
      <c r="BU260" s="160"/>
      <c r="CA260" s="162"/>
      <c r="CB260" s="160"/>
      <c r="CH260" s="66"/>
      <c r="CI260" s="162"/>
      <c r="CJ260" s="155"/>
      <c r="CK260" s="155"/>
      <c r="CL260" s="155"/>
      <c r="CO260" s="66"/>
      <c r="CP260" s="162"/>
      <c r="CQ260" s="160"/>
      <c r="DT260" s="66"/>
      <c r="DU260" s="162"/>
      <c r="DV260" s="160"/>
      <c r="EE260" s="66"/>
      <c r="EF260" s="162"/>
      <c r="EG260" s="160"/>
      <c r="ER260" s="66"/>
      <c r="ES260" s="162"/>
      <c r="ET260" s="160"/>
      <c r="FR260" s="66"/>
      <c r="FS260" s="162"/>
      <c r="FT260" s="160"/>
      <c r="GR260" s="66"/>
      <c r="GS260" s="162"/>
      <c r="GT260" s="160"/>
      <c r="HG260" s="66"/>
      <c r="HH260" s="162"/>
      <c r="HK260" s="66"/>
    </row>
    <row r="261" spans="2:219">
      <c r="B261" s="160"/>
      <c r="I261" s="161"/>
      <c r="J261" s="161"/>
      <c r="L261" s="162"/>
      <c r="M261" s="160"/>
      <c r="R261" s="66"/>
      <c r="S261" s="162"/>
      <c r="Y261" s="66"/>
      <c r="Z261" s="162"/>
      <c r="AA261" s="160"/>
      <c r="AJ261" s="66"/>
      <c r="AK261" s="162"/>
      <c r="AL261" s="160"/>
      <c r="AS261" s="66"/>
      <c r="AT261" s="162"/>
      <c r="AU261" s="160"/>
      <c r="AZ261" s="66"/>
      <c r="BA261" s="162"/>
      <c r="BB261" s="160"/>
      <c r="BK261" s="66"/>
      <c r="BL261" s="162"/>
      <c r="BM261" s="160"/>
      <c r="BS261" s="66"/>
      <c r="BT261" s="162"/>
      <c r="BU261" s="160"/>
      <c r="CA261" s="162"/>
      <c r="CB261" s="160"/>
      <c r="CH261" s="66"/>
      <c r="CI261" s="162"/>
      <c r="CJ261" s="155"/>
      <c r="CK261" s="155"/>
      <c r="CL261" s="155"/>
      <c r="CO261" s="66"/>
      <c r="CP261" s="162"/>
      <c r="CQ261" s="160"/>
      <c r="DT261" s="66"/>
      <c r="DU261" s="162"/>
      <c r="DV261" s="160"/>
      <c r="EE261" s="66"/>
      <c r="EF261" s="162"/>
      <c r="EG261" s="160"/>
      <c r="ER261" s="66"/>
      <c r="ES261" s="162"/>
      <c r="ET261" s="160"/>
      <c r="FR261" s="66"/>
      <c r="FS261" s="162"/>
      <c r="FT261" s="160"/>
      <c r="GR261" s="66"/>
      <c r="GS261" s="162"/>
      <c r="GT261" s="160"/>
      <c r="HG261" s="66"/>
      <c r="HH261" s="162"/>
      <c r="HK261" s="66"/>
    </row>
    <row r="262" spans="2:219">
      <c r="B262" s="160"/>
      <c r="I262" s="161"/>
      <c r="J262" s="161"/>
      <c r="L262" s="162"/>
      <c r="M262" s="160"/>
      <c r="R262" s="66"/>
      <c r="S262" s="162"/>
      <c r="Y262" s="66"/>
      <c r="Z262" s="162"/>
      <c r="AA262" s="160"/>
      <c r="AJ262" s="66"/>
      <c r="AK262" s="162"/>
      <c r="AL262" s="160"/>
      <c r="AS262" s="66"/>
      <c r="AT262" s="162"/>
      <c r="AU262" s="160"/>
      <c r="AZ262" s="66"/>
      <c r="BA262" s="162"/>
      <c r="BB262" s="160"/>
      <c r="BK262" s="66"/>
      <c r="BL262" s="162"/>
      <c r="BM262" s="160"/>
      <c r="BS262" s="66"/>
      <c r="BT262" s="162"/>
      <c r="BU262" s="160"/>
      <c r="CA262" s="162"/>
      <c r="CB262" s="160"/>
      <c r="CH262" s="66"/>
      <c r="CI262" s="162"/>
      <c r="CJ262" s="155"/>
      <c r="CK262" s="155"/>
      <c r="CL262" s="155"/>
      <c r="CO262" s="66"/>
      <c r="CP262" s="162"/>
      <c r="CQ262" s="160"/>
      <c r="DT262" s="66"/>
      <c r="DU262" s="162"/>
      <c r="DV262" s="160"/>
      <c r="EE262" s="66"/>
      <c r="EF262" s="162"/>
      <c r="EG262" s="160"/>
      <c r="ER262" s="66"/>
      <c r="ES262" s="162"/>
      <c r="ET262" s="160"/>
      <c r="FR262" s="66"/>
      <c r="FS262" s="162"/>
      <c r="FT262" s="160"/>
      <c r="GR262" s="66"/>
      <c r="GS262" s="162"/>
      <c r="GT262" s="160"/>
      <c r="HG262" s="66"/>
      <c r="HH262" s="162"/>
      <c r="HK262" s="66"/>
    </row>
    <row r="263" spans="2:219">
      <c r="B263" s="160"/>
      <c r="I263" s="161"/>
      <c r="J263" s="161"/>
      <c r="L263" s="162"/>
      <c r="M263" s="160"/>
      <c r="R263" s="66"/>
      <c r="S263" s="162"/>
      <c r="Y263" s="66"/>
      <c r="Z263" s="162"/>
      <c r="AA263" s="160"/>
      <c r="AJ263" s="66"/>
      <c r="AK263" s="162"/>
      <c r="AL263" s="160"/>
      <c r="AS263" s="66"/>
      <c r="AT263" s="162"/>
      <c r="AU263" s="160"/>
      <c r="AZ263" s="66"/>
      <c r="BA263" s="162"/>
      <c r="BB263" s="160"/>
      <c r="BK263" s="66"/>
      <c r="BL263" s="162"/>
      <c r="BM263" s="160"/>
      <c r="BS263" s="66"/>
      <c r="BT263" s="162"/>
      <c r="BU263" s="160"/>
      <c r="CA263" s="162"/>
      <c r="CB263" s="160"/>
      <c r="CH263" s="66"/>
      <c r="CI263" s="162"/>
      <c r="CJ263" s="155"/>
      <c r="CK263" s="155"/>
      <c r="CL263" s="155"/>
      <c r="CO263" s="66"/>
      <c r="CP263" s="162"/>
      <c r="CQ263" s="160"/>
      <c r="DT263" s="66"/>
      <c r="DU263" s="162"/>
      <c r="DV263" s="160"/>
      <c r="EE263" s="66"/>
      <c r="EF263" s="162"/>
      <c r="EG263" s="160"/>
      <c r="ER263" s="66"/>
      <c r="ES263" s="162"/>
      <c r="ET263" s="160"/>
      <c r="FR263" s="66"/>
      <c r="FS263" s="162"/>
      <c r="FT263" s="160"/>
      <c r="GR263" s="66"/>
      <c r="GS263" s="162"/>
      <c r="GT263" s="160"/>
      <c r="HG263" s="66"/>
      <c r="HH263" s="162"/>
      <c r="HK263" s="66"/>
    </row>
    <row r="264" spans="2:219">
      <c r="B264" s="160"/>
      <c r="I264" s="161"/>
      <c r="J264" s="161"/>
      <c r="L264" s="162"/>
      <c r="M264" s="160"/>
      <c r="R264" s="66"/>
      <c r="S264" s="162"/>
      <c r="Y264" s="66"/>
      <c r="Z264" s="162"/>
      <c r="AA264" s="160"/>
      <c r="AJ264" s="66"/>
      <c r="AK264" s="162"/>
      <c r="AL264" s="160"/>
      <c r="AS264" s="66"/>
      <c r="AT264" s="162"/>
      <c r="AU264" s="160"/>
      <c r="AZ264" s="66"/>
      <c r="BA264" s="162"/>
      <c r="BB264" s="160"/>
      <c r="BK264" s="66"/>
      <c r="BL264" s="162"/>
      <c r="BM264" s="160"/>
      <c r="BS264" s="66"/>
      <c r="BT264" s="162"/>
      <c r="BU264" s="160"/>
      <c r="CA264" s="162"/>
      <c r="CB264" s="160"/>
      <c r="CH264" s="66"/>
      <c r="CI264" s="162"/>
      <c r="CJ264" s="155"/>
      <c r="CK264" s="155"/>
      <c r="CL264" s="155"/>
      <c r="CO264" s="66"/>
      <c r="CP264" s="162"/>
      <c r="CQ264" s="160"/>
      <c r="DT264" s="66"/>
      <c r="DU264" s="162"/>
      <c r="DV264" s="160"/>
      <c r="EE264" s="66"/>
      <c r="EF264" s="162"/>
      <c r="EG264" s="160"/>
      <c r="ER264" s="66"/>
      <c r="ES264" s="162"/>
      <c r="ET264" s="160"/>
      <c r="FR264" s="66"/>
      <c r="FS264" s="162"/>
      <c r="FT264" s="160"/>
      <c r="GR264" s="66"/>
      <c r="GS264" s="162"/>
      <c r="GT264" s="160"/>
      <c r="HG264" s="66"/>
      <c r="HH264" s="162"/>
      <c r="HK264" s="66"/>
    </row>
    <row r="265" spans="2:219">
      <c r="B265" s="160"/>
      <c r="I265" s="161"/>
      <c r="J265" s="161"/>
      <c r="L265" s="162"/>
      <c r="M265" s="160"/>
      <c r="R265" s="66"/>
      <c r="S265" s="162"/>
      <c r="Y265" s="66"/>
      <c r="Z265" s="162"/>
      <c r="AA265" s="160"/>
      <c r="AJ265" s="66"/>
      <c r="AK265" s="162"/>
      <c r="AL265" s="160"/>
      <c r="AS265" s="66"/>
      <c r="AT265" s="162"/>
      <c r="AU265" s="160"/>
      <c r="AZ265" s="66"/>
      <c r="BA265" s="162"/>
      <c r="BB265" s="160"/>
      <c r="BK265" s="66"/>
      <c r="BL265" s="162"/>
      <c r="BM265" s="160"/>
      <c r="BS265" s="66"/>
      <c r="BT265" s="162"/>
      <c r="BU265" s="160"/>
      <c r="CA265" s="162"/>
      <c r="CB265" s="160"/>
      <c r="CH265" s="66"/>
      <c r="CI265" s="162"/>
      <c r="CJ265" s="155"/>
      <c r="CK265" s="155"/>
      <c r="CL265" s="155"/>
      <c r="CO265" s="66"/>
      <c r="CP265" s="162"/>
      <c r="CQ265" s="160"/>
      <c r="DT265" s="66"/>
      <c r="DU265" s="162"/>
      <c r="DV265" s="160"/>
      <c r="EE265" s="66"/>
      <c r="EF265" s="162"/>
      <c r="EG265" s="160"/>
      <c r="ER265" s="66"/>
      <c r="ES265" s="162"/>
      <c r="ET265" s="160"/>
      <c r="FR265" s="66"/>
      <c r="FS265" s="162"/>
      <c r="FT265" s="160"/>
      <c r="GR265" s="66"/>
      <c r="GS265" s="162"/>
      <c r="GT265" s="160"/>
      <c r="HG265" s="66"/>
      <c r="HH265" s="162"/>
      <c r="HK265" s="66"/>
    </row>
    <row r="266" spans="2:219">
      <c r="B266" s="160"/>
      <c r="I266" s="161"/>
      <c r="J266" s="161"/>
      <c r="L266" s="162"/>
      <c r="M266" s="160"/>
      <c r="R266" s="66"/>
      <c r="S266" s="162"/>
      <c r="Y266" s="66"/>
      <c r="Z266" s="162"/>
      <c r="AA266" s="160"/>
      <c r="AJ266" s="66"/>
      <c r="AK266" s="162"/>
      <c r="AL266" s="160"/>
      <c r="AS266" s="66"/>
      <c r="AT266" s="162"/>
      <c r="AU266" s="160"/>
      <c r="AZ266" s="66"/>
      <c r="BA266" s="162"/>
      <c r="BB266" s="160"/>
      <c r="BK266" s="66"/>
      <c r="BL266" s="162"/>
      <c r="BM266" s="160"/>
      <c r="BS266" s="66"/>
      <c r="BT266" s="162"/>
      <c r="BU266" s="160"/>
      <c r="CA266" s="162"/>
      <c r="CB266" s="160"/>
      <c r="CH266" s="66"/>
      <c r="CI266" s="162"/>
      <c r="CJ266" s="155"/>
      <c r="CK266" s="155"/>
      <c r="CL266" s="155"/>
      <c r="CO266" s="66"/>
      <c r="CP266" s="162"/>
      <c r="CQ266" s="160"/>
      <c r="DT266" s="66"/>
      <c r="DU266" s="162"/>
      <c r="DV266" s="160"/>
      <c r="EE266" s="66"/>
      <c r="EF266" s="162"/>
      <c r="EG266" s="160"/>
      <c r="ER266" s="66"/>
      <c r="ES266" s="162"/>
      <c r="ET266" s="160"/>
      <c r="FR266" s="66"/>
      <c r="FS266" s="162"/>
      <c r="FT266" s="160"/>
      <c r="GR266" s="66"/>
      <c r="GS266" s="162"/>
      <c r="GT266" s="160"/>
      <c r="HG266" s="66"/>
      <c r="HH266" s="162"/>
      <c r="HK266" s="66"/>
    </row>
    <row r="267" spans="2:219">
      <c r="B267" s="160"/>
      <c r="I267" s="161"/>
      <c r="J267" s="161"/>
      <c r="L267" s="162"/>
      <c r="M267" s="160"/>
      <c r="R267" s="66"/>
      <c r="S267" s="162"/>
      <c r="Y267" s="66"/>
      <c r="Z267" s="162"/>
      <c r="AA267" s="160"/>
      <c r="AJ267" s="66"/>
      <c r="AK267" s="162"/>
      <c r="AL267" s="160"/>
      <c r="AS267" s="66"/>
      <c r="AT267" s="162"/>
      <c r="AU267" s="160"/>
      <c r="AZ267" s="66"/>
      <c r="BA267" s="162"/>
      <c r="BB267" s="160"/>
      <c r="BK267" s="66"/>
      <c r="BL267" s="162"/>
      <c r="BM267" s="160"/>
      <c r="BS267" s="66"/>
      <c r="BT267" s="162"/>
      <c r="BU267" s="160"/>
      <c r="CA267" s="162"/>
      <c r="CB267" s="160"/>
      <c r="CH267" s="66"/>
      <c r="CI267" s="162"/>
      <c r="CJ267" s="155"/>
      <c r="CK267" s="155"/>
      <c r="CL267" s="155"/>
      <c r="CO267" s="66"/>
      <c r="CP267" s="162"/>
      <c r="CQ267" s="160"/>
      <c r="DT267" s="66"/>
      <c r="DU267" s="162"/>
      <c r="DV267" s="160"/>
      <c r="EE267" s="66"/>
      <c r="EF267" s="162"/>
      <c r="EG267" s="160"/>
      <c r="ER267" s="66"/>
      <c r="ES267" s="162"/>
      <c r="ET267" s="160"/>
      <c r="FR267" s="66"/>
      <c r="FS267" s="162"/>
      <c r="FT267" s="160"/>
      <c r="GR267" s="66"/>
      <c r="GS267" s="162"/>
      <c r="GT267" s="160"/>
      <c r="HG267" s="66"/>
      <c r="HH267" s="162"/>
      <c r="HK267" s="66"/>
    </row>
    <row r="268" spans="2:219">
      <c r="B268" s="160"/>
      <c r="I268" s="161"/>
      <c r="J268" s="161"/>
      <c r="L268" s="162"/>
      <c r="M268" s="160"/>
      <c r="R268" s="66"/>
      <c r="S268" s="162"/>
      <c r="Y268" s="66"/>
      <c r="Z268" s="162"/>
      <c r="AA268" s="160"/>
      <c r="AJ268" s="66"/>
      <c r="AK268" s="162"/>
      <c r="AL268" s="160"/>
      <c r="AS268" s="66"/>
      <c r="AT268" s="162"/>
      <c r="AU268" s="160"/>
      <c r="AZ268" s="66"/>
      <c r="BA268" s="162"/>
      <c r="BB268" s="160"/>
      <c r="BK268" s="66"/>
      <c r="BL268" s="162"/>
      <c r="BM268" s="160"/>
      <c r="BS268" s="66"/>
      <c r="BT268" s="162"/>
      <c r="BU268" s="160"/>
      <c r="CA268" s="162"/>
      <c r="CB268" s="160"/>
      <c r="CH268" s="66"/>
      <c r="CI268" s="162"/>
      <c r="CJ268" s="155"/>
      <c r="CK268" s="155"/>
      <c r="CL268" s="155"/>
      <c r="CO268" s="66"/>
      <c r="CP268" s="162"/>
      <c r="CQ268" s="160"/>
      <c r="DT268" s="66"/>
      <c r="DU268" s="162"/>
      <c r="DV268" s="160"/>
      <c r="EE268" s="66"/>
      <c r="EF268" s="162"/>
      <c r="EG268" s="160"/>
      <c r="ER268" s="66"/>
      <c r="ES268" s="162"/>
      <c r="ET268" s="160"/>
      <c r="FR268" s="66"/>
      <c r="FS268" s="162"/>
      <c r="FT268" s="160"/>
      <c r="GR268" s="66"/>
      <c r="GS268" s="162"/>
      <c r="GT268" s="160"/>
      <c r="HG268" s="66"/>
      <c r="HH268" s="162"/>
      <c r="HK268" s="66"/>
    </row>
    <row r="269" spans="2:219">
      <c r="B269" s="160"/>
      <c r="I269" s="161"/>
      <c r="J269" s="161"/>
      <c r="L269" s="162"/>
      <c r="M269" s="160"/>
      <c r="R269" s="66"/>
      <c r="S269" s="162"/>
      <c r="Y269" s="66"/>
      <c r="Z269" s="162"/>
      <c r="AA269" s="160"/>
      <c r="AJ269" s="66"/>
      <c r="AK269" s="162"/>
      <c r="AL269" s="160"/>
      <c r="AS269" s="66"/>
      <c r="AT269" s="162"/>
      <c r="AU269" s="160"/>
      <c r="AZ269" s="66"/>
      <c r="BA269" s="162"/>
      <c r="BB269" s="160"/>
      <c r="BK269" s="66"/>
      <c r="BL269" s="162"/>
      <c r="BM269" s="160"/>
      <c r="BS269" s="66"/>
      <c r="BT269" s="162"/>
      <c r="BU269" s="160"/>
      <c r="CA269" s="162"/>
      <c r="CB269" s="160"/>
      <c r="CH269" s="66"/>
      <c r="CI269" s="162"/>
      <c r="CJ269" s="155"/>
      <c r="CK269" s="155"/>
      <c r="CL269" s="155"/>
      <c r="CO269" s="66"/>
      <c r="CP269" s="162"/>
      <c r="CQ269" s="160"/>
      <c r="DT269" s="66"/>
      <c r="DU269" s="162"/>
      <c r="DV269" s="160"/>
      <c r="EE269" s="66"/>
      <c r="EF269" s="162"/>
      <c r="EG269" s="160"/>
      <c r="ER269" s="66"/>
      <c r="ES269" s="162"/>
      <c r="ET269" s="160"/>
      <c r="FR269" s="66"/>
      <c r="FS269" s="162"/>
      <c r="FT269" s="160"/>
      <c r="GR269" s="66"/>
      <c r="GS269" s="162"/>
      <c r="GT269" s="160"/>
      <c r="HG269" s="66"/>
      <c r="HH269" s="162"/>
      <c r="HK269" s="66"/>
    </row>
    <row r="270" spans="2:219">
      <c r="B270" s="160"/>
      <c r="I270" s="161"/>
      <c r="J270" s="161"/>
      <c r="L270" s="162"/>
      <c r="M270" s="160"/>
      <c r="R270" s="66"/>
      <c r="S270" s="162"/>
      <c r="Y270" s="66"/>
      <c r="Z270" s="162"/>
      <c r="AA270" s="160"/>
      <c r="AJ270" s="66"/>
      <c r="AK270" s="162"/>
      <c r="AL270" s="160"/>
      <c r="AS270" s="66"/>
      <c r="AT270" s="162"/>
      <c r="AU270" s="160"/>
      <c r="AZ270" s="66"/>
      <c r="BA270" s="162"/>
      <c r="BB270" s="160"/>
      <c r="BK270" s="66"/>
      <c r="BL270" s="162"/>
      <c r="BM270" s="160"/>
      <c r="BS270" s="66"/>
      <c r="BT270" s="162"/>
      <c r="BU270" s="160"/>
      <c r="CA270" s="162"/>
      <c r="CB270" s="160"/>
      <c r="CH270" s="66"/>
      <c r="CI270" s="162"/>
      <c r="CJ270" s="155"/>
      <c r="CK270" s="155"/>
      <c r="CL270" s="155"/>
      <c r="CO270" s="66"/>
      <c r="CP270" s="162"/>
      <c r="CQ270" s="160"/>
      <c r="DT270" s="66"/>
      <c r="DU270" s="162"/>
      <c r="DV270" s="160"/>
      <c r="EE270" s="66"/>
      <c r="EF270" s="162"/>
      <c r="EG270" s="160"/>
      <c r="ER270" s="66"/>
      <c r="ES270" s="162"/>
      <c r="ET270" s="160"/>
      <c r="FR270" s="66"/>
      <c r="FS270" s="162"/>
      <c r="FT270" s="160"/>
      <c r="GR270" s="66"/>
      <c r="GS270" s="162"/>
      <c r="GT270" s="160"/>
      <c r="HG270" s="66"/>
      <c r="HH270" s="162"/>
      <c r="HK270" s="66"/>
    </row>
    <row r="271" spans="2:219">
      <c r="B271" s="160"/>
      <c r="I271" s="161"/>
      <c r="J271" s="161"/>
      <c r="L271" s="162"/>
      <c r="M271" s="160"/>
      <c r="R271" s="66"/>
      <c r="S271" s="162"/>
      <c r="Y271" s="66"/>
      <c r="Z271" s="162"/>
      <c r="AA271" s="160"/>
      <c r="AJ271" s="66"/>
      <c r="AK271" s="162"/>
      <c r="AL271" s="160"/>
      <c r="AS271" s="66"/>
      <c r="AT271" s="162"/>
      <c r="AU271" s="160"/>
      <c r="AZ271" s="66"/>
      <c r="BA271" s="162"/>
      <c r="BB271" s="160"/>
      <c r="BK271" s="66"/>
      <c r="BL271" s="162"/>
      <c r="BM271" s="160"/>
      <c r="BS271" s="66"/>
      <c r="BT271" s="162"/>
      <c r="BU271" s="160"/>
      <c r="CA271" s="162"/>
      <c r="CB271" s="160"/>
      <c r="CH271" s="66"/>
      <c r="CI271" s="162"/>
      <c r="CJ271" s="155"/>
      <c r="CK271" s="155"/>
      <c r="CL271" s="155"/>
      <c r="CO271" s="66"/>
      <c r="CP271" s="162"/>
      <c r="CQ271" s="160"/>
      <c r="DT271" s="66"/>
      <c r="DU271" s="162"/>
      <c r="DV271" s="160"/>
      <c r="EE271" s="66"/>
      <c r="EF271" s="162"/>
      <c r="EG271" s="160"/>
      <c r="ER271" s="66"/>
      <c r="ES271" s="162"/>
      <c r="ET271" s="160"/>
      <c r="FR271" s="66"/>
      <c r="FS271" s="162"/>
      <c r="FT271" s="160"/>
      <c r="GR271" s="66"/>
      <c r="GS271" s="162"/>
      <c r="GT271" s="160"/>
      <c r="HG271" s="66"/>
      <c r="HH271" s="162"/>
      <c r="HK271" s="66"/>
    </row>
    <row r="272" spans="2:219">
      <c r="B272" s="160"/>
      <c r="I272" s="161"/>
      <c r="J272" s="161"/>
      <c r="L272" s="162"/>
      <c r="M272" s="160"/>
      <c r="R272" s="66"/>
      <c r="S272" s="162"/>
      <c r="Y272" s="66"/>
      <c r="Z272" s="162"/>
      <c r="AA272" s="160"/>
      <c r="AJ272" s="66"/>
      <c r="AK272" s="162"/>
      <c r="AL272" s="160"/>
      <c r="AS272" s="66"/>
      <c r="AT272" s="162"/>
      <c r="AU272" s="160"/>
      <c r="AZ272" s="66"/>
      <c r="BA272" s="162"/>
      <c r="BB272" s="160"/>
      <c r="BK272" s="66"/>
      <c r="BL272" s="162"/>
      <c r="BM272" s="160"/>
      <c r="BS272" s="66"/>
      <c r="BT272" s="162"/>
      <c r="BU272" s="160"/>
      <c r="CA272" s="162"/>
      <c r="CB272" s="160"/>
      <c r="CH272" s="66"/>
      <c r="CI272" s="162"/>
      <c r="CJ272" s="155"/>
      <c r="CK272" s="155"/>
      <c r="CL272" s="155"/>
      <c r="CO272" s="66"/>
      <c r="CP272" s="162"/>
      <c r="CQ272" s="160"/>
      <c r="DT272" s="66"/>
      <c r="DU272" s="162"/>
      <c r="DV272" s="160"/>
      <c r="EE272" s="66"/>
      <c r="EF272" s="162"/>
      <c r="EG272" s="160"/>
      <c r="ER272" s="66"/>
      <c r="ES272" s="162"/>
      <c r="ET272" s="160"/>
      <c r="FR272" s="66"/>
      <c r="FS272" s="162"/>
      <c r="FT272" s="160"/>
      <c r="GR272" s="66"/>
      <c r="GS272" s="162"/>
      <c r="GT272" s="160"/>
      <c r="HG272" s="66"/>
      <c r="HH272" s="162"/>
      <c r="HK272" s="66"/>
    </row>
    <row r="273" spans="2:219">
      <c r="B273" s="160"/>
      <c r="I273" s="161"/>
      <c r="J273" s="161"/>
      <c r="L273" s="162"/>
      <c r="M273" s="160"/>
      <c r="R273" s="66"/>
      <c r="S273" s="162"/>
      <c r="Y273" s="66"/>
      <c r="Z273" s="162"/>
      <c r="AA273" s="160"/>
      <c r="AJ273" s="66"/>
      <c r="AK273" s="162"/>
      <c r="AL273" s="160"/>
      <c r="AS273" s="66"/>
      <c r="AT273" s="162"/>
      <c r="AU273" s="160"/>
      <c r="AZ273" s="66"/>
      <c r="BA273" s="162"/>
      <c r="BB273" s="160"/>
      <c r="BK273" s="66"/>
      <c r="BL273" s="162"/>
      <c r="BM273" s="160"/>
      <c r="BS273" s="66"/>
      <c r="BT273" s="162"/>
      <c r="BU273" s="160"/>
      <c r="CA273" s="162"/>
      <c r="CB273" s="160"/>
      <c r="CH273" s="66"/>
      <c r="CI273" s="162"/>
      <c r="CJ273" s="155"/>
      <c r="CK273" s="155"/>
      <c r="CL273" s="155"/>
      <c r="CO273" s="66"/>
      <c r="CP273" s="162"/>
      <c r="CQ273" s="160"/>
      <c r="DT273" s="66"/>
      <c r="DU273" s="162"/>
      <c r="DV273" s="160"/>
      <c r="EE273" s="66"/>
      <c r="EF273" s="162"/>
      <c r="EG273" s="160"/>
      <c r="ER273" s="66"/>
      <c r="ES273" s="162"/>
      <c r="ET273" s="160"/>
      <c r="FR273" s="66"/>
      <c r="FS273" s="162"/>
      <c r="FT273" s="160"/>
      <c r="GR273" s="66"/>
      <c r="GS273" s="162"/>
      <c r="GT273" s="160"/>
      <c r="HG273" s="66"/>
      <c r="HH273" s="162"/>
      <c r="HK273" s="66"/>
    </row>
    <row r="274" spans="2:219">
      <c r="B274" s="160"/>
      <c r="I274" s="161"/>
      <c r="J274" s="161"/>
      <c r="L274" s="162"/>
      <c r="M274" s="160"/>
      <c r="R274" s="66"/>
      <c r="S274" s="162"/>
      <c r="Y274" s="66"/>
      <c r="Z274" s="162"/>
      <c r="AA274" s="160"/>
      <c r="AJ274" s="66"/>
      <c r="AK274" s="162"/>
      <c r="AL274" s="160"/>
      <c r="AS274" s="66"/>
      <c r="AT274" s="162"/>
      <c r="AU274" s="160"/>
      <c r="AZ274" s="66"/>
      <c r="BA274" s="162"/>
      <c r="BB274" s="160"/>
      <c r="BK274" s="66"/>
      <c r="BL274" s="162"/>
      <c r="BM274" s="160"/>
      <c r="BS274" s="66"/>
      <c r="BT274" s="162"/>
      <c r="BU274" s="160"/>
      <c r="CA274" s="162"/>
      <c r="CB274" s="160"/>
      <c r="CH274" s="66"/>
      <c r="CI274" s="162"/>
      <c r="CJ274" s="155"/>
      <c r="CK274" s="155"/>
      <c r="CL274" s="155"/>
      <c r="CO274" s="66"/>
      <c r="CP274" s="162"/>
      <c r="CQ274" s="160"/>
      <c r="DT274" s="66"/>
      <c r="DU274" s="162"/>
      <c r="DV274" s="160"/>
      <c r="EE274" s="66"/>
      <c r="EF274" s="162"/>
      <c r="EG274" s="160"/>
      <c r="ER274" s="66"/>
      <c r="ES274" s="162"/>
      <c r="ET274" s="160"/>
      <c r="FR274" s="66"/>
      <c r="FS274" s="162"/>
      <c r="FT274" s="160"/>
      <c r="GR274" s="66"/>
      <c r="GS274" s="162"/>
      <c r="GT274" s="160"/>
      <c r="HG274" s="66"/>
      <c r="HH274" s="162"/>
      <c r="HK274" s="66"/>
    </row>
    <row r="275" spans="2:219">
      <c r="B275" s="160"/>
      <c r="I275" s="161"/>
      <c r="J275" s="161"/>
      <c r="L275" s="162"/>
      <c r="M275" s="160"/>
      <c r="R275" s="66"/>
      <c r="S275" s="162"/>
      <c r="Y275" s="66"/>
      <c r="Z275" s="162"/>
      <c r="AA275" s="160"/>
      <c r="AJ275" s="66"/>
      <c r="AK275" s="162"/>
      <c r="AL275" s="160"/>
      <c r="AS275" s="66"/>
      <c r="AT275" s="162"/>
      <c r="AU275" s="160"/>
      <c r="AZ275" s="66"/>
      <c r="BA275" s="162"/>
      <c r="BB275" s="160"/>
      <c r="BK275" s="66"/>
      <c r="BL275" s="162"/>
      <c r="BM275" s="160"/>
      <c r="BS275" s="66"/>
      <c r="BT275" s="162"/>
      <c r="BU275" s="160"/>
      <c r="CA275" s="162"/>
      <c r="CB275" s="160"/>
      <c r="CH275" s="66"/>
      <c r="CI275" s="162"/>
      <c r="CJ275" s="155"/>
      <c r="CK275" s="155"/>
      <c r="CL275" s="155"/>
      <c r="CO275" s="66"/>
      <c r="CP275" s="162"/>
      <c r="CQ275" s="160"/>
      <c r="DT275" s="66"/>
      <c r="DU275" s="162"/>
      <c r="DV275" s="160"/>
      <c r="EE275" s="66"/>
      <c r="EF275" s="162"/>
      <c r="EG275" s="160"/>
      <c r="ER275" s="66"/>
      <c r="ES275" s="162"/>
      <c r="ET275" s="160"/>
      <c r="FR275" s="66"/>
      <c r="FS275" s="162"/>
      <c r="FT275" s="160"/>
      <c r="GR275" s="66"/>
      <c r="GS275" s="162"/>
      <c r="GT275" s="160"/>
      <c r="HG275" s="66"/>
      <c r="HH275" s="162"/>
      <c r="HK275" s="66"/>
    </row>
    <row r="276" spans="2:219">
      <c r="B276" s="160"/>
      <c r="I276" s="161"/>
      <c r="J276" s="161"/>
      <c r="L276" s="162"/>
      <c r="M276" s="160"/>
      <c r="R276" s="66"/>
      <c r="S276" s="162"/>
      <c r="Y276" s="66"/>
      <c r="Z276" s="162"/>
      <c r="AA276" s="160"/>
      <c r="AJ276" s="66"/>
      <c r="AK276" s="162"/>
      <c r="AL276" s="160"/>
      <c r="AS276" s="66"/>
      <c r="AT276" s="162"/>
      <c r="AU276" s="160"/>
      <c r="AZ276" s="66"/>
      <c r="BA276" s="162"/>
      <c r="BB276" s="160"/>
      <c r="BK276" s="66"/>
      <c r="BL276" s="162"/>
      <c r="BM276" s="160"/>
      <c r="BS276" s="66"/>
      <c r="BT276" s="162"/>
      <c r="BU276" s="160"/>
      <c r="CA276" s="162"/>
      <c r="CB276" s="160"/>
      <c r="CH276" s="66"/>
      <c r="CI276" s="162"/>
      <c r="CJ276" s="155"/>
      <c r="CK276" s="155"/>
      <c r="CL276" s="155"/>
      <c r="CO276" s="66"/>
      <c r="CP276" s="162"/>
      <c r="CQ276" s="160"/>
      <c r="DT276" s="66"/>
      <c r="DU276" s="162"/>
      <c r="DV276" s="160"/>
      <c r="EE276" s="66"/>
      <c r="EF276" s="162"/>
      <c r="EG276" s="160"/>
      <c r="ER276" s="66"/>
      <c r="ES276" s="162"/>
      <c r="ET276" s="160"/>
      <c r="FR276" s="66"/>
      <c r="FS276" s="162"/>
      <c r="FT276" s="160"/>
      <c r="GR276" s="66"/>
      <c r="GS276" s="162"/>
      <c r="GT276" s="160"/>
      <c r="HG276" s="66"/>
      <c r="HH276" s="162"/>
      <c r="HK276" s="66"/>
    </row>
    <row r="277" spans="2:219">
      <c r="B277" s="160"/>
      <c r="I277" s="161"/>
      <c r="J277" s="161"/>
      <c r="L277" s="162"/>
      <c r="M277" s="160"/>
      <c r="R277" s="66"/>
      <c r="S277" s="162"/>
      <c r="Y277" s="66"/>
      <c r="Z277" s="162"/>
      <c r="AA277" s="160"/>
      <c r="AJ277" s="66"/>
      <c r="AK277" s="162"/>
      <c r="AL277" s="160"/>
      <c r="AS277" s="66"/>
      <c r="AT277" s="162"/>
      <c r="AU277" s="160"/>
      <c r="AZ277" s="66"/>
      <c r="BA277" s="162"/>
      <c r="BB277" s="160"/>
      <c r="BK277" s="66"/>
      <c r="BL277" s="162"/>
      <c r="BM277" s="160"/>
      <c r="BS277" s="66"/>
      <c r="BT277" s="162"/>
      <c r="BU277" s="160"/>
      <c r="CA277" s="162"/>
      <c r="CB277" s="160"/>
      <c r="CH277" s="66"/>
      <c r="CI277" s="162"/>
      <c r="CJ277" s="155"/>
      <c r="CK277" s="155"/>
      <c r="CL277" s="155"/>
      <c r="CO277" s="66"/>
      <c r="CP277" s="162"/>
      <c r="CQ277" s="160"/>
      <c r="DT277" s="66"/>
      <c r="DU277" s="162"/>
      <c r="DV277" s="160"/>
      <c r="EE277" s="66"/>
      <c r="EF277" s="162"/>
      <c r="EG277" s="160"/>
      <c r="ER277" s="66"/>
      <c r="ES277" s="162"/>
      <c r="ET277" s="160"/>
      <c r="FR277" s="66"/>
      <c r="FS277" s="162"/>
      <c r="FT277" s="160"/>
      <c r="GR277" s="66"/>
      <c r="GS277" s="162"/>
      <c r="GT277" s="160"/>
      <c r="HG277" s="66"/>
      <c r="HH277" s="162"/>
      <c r="HK277" s="66"/>
    </row>
    <row r="278" spans="2:219">
      <c r="B278" s="160"/>
      <c r="I278" s="161"/>
      <c r="J278" s="161"/>
      <c r="L278" s="162"/>
      <c r="M278" s="160"/>
      <c r="R278" s="66"/>
      <c r="S278" s="162"/>
      <c r="Y278" s="66"/>
      <c r="Z278" s="162"/>
      <c r="AA278" s="160"/>
      <c r="AJ278" s="66"/>
      <c r="AK278" s="162"/>
      <c r="AL278" s="160"/>
      <c r="AS278" s="66"/>
      <c r="AT278" s="162"/>
      <c r="AU278" s="160"/>
      <c r="AZ278" s="66"/>
      <c r="BA278" s="162"/>
      <c r="BB278" s="160"/>
      <c r="BK278" s="66"/>
      <c r="BL278" s="162"/>
      <c r="BM278" s="160"/>
      <c r="BS278" s="66"/>
      <c r="BT278" s="162"/>
      <c r="BU278" s="160"/>
      <c r="CA278" s="162"/>
      <c r="CB278" s="160"/>
      <c r="CH278" s="66"/>
      <c r="CI278" s="162"/>
      <c r="CJ278" s="155"/>
      <c r="CK278" s="155"/>
      <c r="CL278" s="155"/>
      <c r="CO278" s="66"/>
      <c r="CP278" s="162"/>
      <c r="CQ278" s="160"/>
      <c r="DT278" s="66"/>
      <c r="DU278" s="162"/>
      <c r="DV278" s="160"/>
      <c r="EE278" s="66"/>
      <c r="EF278" s="162"/>
      <c r="EG278" s="160"/>
      <c r="ER278" s="66"/>
      <c r="ES278" s="162"/>
      <c r="ET278" s="160"/>
      <c r="FR278" s="66"/>
      <c r="FS278" s="162"/>
      <c r="FT278" s="160"/>
      <c r="GR278" s="66"/>
      <c r="GS278" s="162"/>
      <c r="GT278" s="160"/>
      <c r="HG278" s="66"/>
      <c r="HH278" s="162"/>
      <c r="HK278" s="66"/>
    </row>
    <row r="279" spans="2:219">
      <c r="B279" s="160"/>
      <c r="I279" s="161"/>
      <c r="J279" s="161"/>
      <c r="L279" s="162"/>
      <c r="M279" s="160"/>
      <c r="R279" s="66"/>
      <c r="S279" s="162"/>
      <c r="Y279" s="66"/>
      <c r="Z279" s="162"/>
      <c r="AA279" s="160"/>
      <c r="AJ279" s="66"/>
      <c r="AK279" s="162"/>
      <c r="AL279" s="160"/>
      <c r="AS279" s="66"/>
      <c r="AT279" s="162"/>
      <c r="AU279" s="160"/>
      <c r="AZ279" s="66"/>
      <c r="BA279" s="162"/>
      <c r="BB279" s="160"/>
      <c r="BK279" s="66"/>
      <c r="BL279" s="162"/>
      <c r="BM279" s="160"/>
      <c r="BS279" s="66"/>
      <c r="BT279" s="162"/>
      <c r="BU279" s="160"/>
      <c r="CA279" s="162"/>
      <c r="CB279" s="160"/>
      <c r="CH279" s="66"/>
      <c r="CI279" s="162"/>
      <c r="CJ279" s="155"/>
      <c r="CK279" s="155"/>
      <c r="CL279" s="155"/>
      <c r="CO279" s="66"/>
      <c r="CP279" s="162"/>
      <c r="CQ279" s="160"/>
      <c r="DT279" s="66"/>
      <c r="DU279" s="162"/>
      <c r="DV279" s="160"/>
      <c r="EE279" s="66"/>
      <c r="EF279" s="162"/>
      <c r="EG279" s="160"/>
      <c r="ER279" s="66"/>
      <c r="ES279" s="162"/>
      <c r="ET279" s="160"/>
      <c r="FR279" s="66"/>
      <c r="FS279" s="162"/>
      <c r="FT279" s="160"/>
      <c r="GR279" s="66"/>
      <c r="GS279" s="162"/>
      <c r="GT279" s="160"/>
      <c r="HG279" s="66"/>
      <c r="HH279" s="162"/>
      <c r="HK279" s="66"/>
    </row>
    <row r="280" spans="2:219">
      <c r="B280" s="160"/>
      <c r="I280" s="161"/>
      <c r="J280" s="161"/>
      <c r="L280" s="162"/>
      <c r="M280" s="160"/>
      <c r="R280" s="66"/>
      <c r="S280" s="162"/>
      <c r="Y280" s="66"/>
      <c r="Z280" s="162"/>
      <c r="AA280" s="160"/>
      <c r="AJ280" s="66"/>
      <c r="AK280" s="162"/>
      <c r="AL280" s="160"/>
      <c r="AS280" s="66"/>
      <c r="AT280" s="162"/>
      <c r="AU280" s="160"/>
      <c r="AZ280" s="66"/>
      <c r="BA280" s="162"/>
      <c r="BB280" s="160"/>
      <c r="BK280" s="66"/>
      <c r="BL280" s="162"/>
      <c r="BM280" s="160"/>
      <c r="BS280" s="66"/>
      <c r="BT280" s="162"/>
      <c r="BU280" s="160"/>
      <c r="CA280" s="162"/>
      <c r="CB280" s="160"/>
      <c r="CH280" s="66"/>
      <c r="CI280" s="162"/>
      <c r="CJ280" s="155"/>
      <c r="CK280" s="155"/>
      <c r="CL280" s="155"/>
      <c r="CO280" s="66"/>
      <c r="CP280" s="162"/>
      <c r="CQ280" s="160"/>
      <c r="DT280" s="66"/>
      <c r="DU280" s="162"/>
      <c r="DV280" s="160"/>
      <c r="EE280" s="66"/>
      <c r="EF280" s="162"/>
      <c r="EG280" s="160"/>
      <c r="ER280" s="66"/>
      <c r="ES280" s="162"/>
      <c r="ET280" s="160"/>
      <c r="FR280" s="66"/>
      <c r="FS280" s="162"/>
      <c r="FT280" s="160"/>
      <c r="GR280" s="66"/>
      <c r="GS280" s="162"/>
      <c r="GT280" s="160"/>
      <c r="HG280" s="66"/>
      <c r="HH280" s="162"/>
      <c r="HK280" s="66"/>
    </row>
    <row r="281" spans="2:219">
      <c r="B281" s="160"/>
      <c r="I281" s="161"/>
      <c r="J281" s="161"/>
      <c r="L281" s="162"/>
      <c r="M281" s="160"/>
      <c r="R281" s="66"/>
      <c r="S281" s="162"/>
      <c r="Y281" s="66"/>
      <c r="Z281" s="162"/>
      <c r="AA281" s="160"/>
      <c r="AJ281" s="66"/>
      <c r="AK281" s="162"/>
      <c r="AL281" s="160"/>
      <c r="AS281" s="66"/>
      <c r="AT281" s="162"/>
      <c r="AU281" s="160"/>
      <c r="AZ281" s="66"/>
      <c r="BA281" s="162"/>
      <c r="BB281" s="160"/>
      <c r="BK281" s="66"/>
      <c r="BL281" s="162"/>
      <c r="BM281" s="160"/>
      <c r="BS281" s="66"/>
      <c r="BT281" s="162"/>
      <c r="BU281" s="160"/>
      <c r="CA281" s="162"/>
      <c r="CB281" s="160"/>
      <c r="CH281" s="66"/>
      <c r="CI281" s="162"/>
      <c r="CJ281" s="155"/>
      <c r="CK281" s="155"/>
      <c r="CL281" s="155"/>
      <c r="CO281" s="66"/>
      <c r="CP281" s="162"/>
      <c r="CQ281" s="160"/>
      <c r="DT281" s="66"/>
      <c r="DU281" s="162"/>
      <c r="DV281" s="160"/>
      <c r="EE281" s="66"/>
      <c r="EF281" s="162"/>
      <c r="EG281" s="160"/>
      <c r="ER281" s="66"/>
      <c r="ES281" s="162"/>
      <c r="ET281" s="160"/>
      <c r="FR281" s="66"/>
      <c r="FS281" s="162"/>
      <c r="FT281" s="160"/>
      <c r="GR281" s="66"/>
      <c r="GS281" s="162"/>
      <c r="GT281" s="160"/>
      <c r="HG281" s="66"/>
      <c r="HH281" s="162"/>
      <c r="HK281" s="66"/>
    </row>
    <row r="282" spans="2:219">
      <c r="B282" s="160"/>
      <c r="I282" s="161"/>
      <c r="J282" s="161"/>
      <c r="L282" s="162"/>
      <c r="M282" s="160"/>
      <c r="R282" s="66"/>
      <c r="S282" s="162"/>
      <c r="Y282" s="66"/>
      <c r="Z282" s="162"/>
      <c r="AA282" s="160"/>
      <c r="AJ282" s="66"/>
      <c r="AK282" s="162"/>
      <c r="AL282" s="160"/>
      <c r="AS282" s="66"/>
      <c r="AT282" s="162"/>
      <c r="AU282" s="160"/>
      <c r="AZ282" s="66"/>
      <c r="BA282" s="162"/>
      <c r="BB282" s="160"/>
      <c r="BK282" s="66"/>
      <c r="BL282" s="162"/>
      <c r="BM282" s="160"/>
      <c r="BS282" s="66"/>
      <c r="BT282" s="162"/>
      <c r="BU282" s="160"/>
      <c r="CA282" s="162"/>
      <c r="CB282" s="160"/>
      <c r="CH282" s="66"/>
      <c r="CI282" s="162"/>
      <c r="CJ282" s="155"/>
      <c r="CK282" s="155"/>
      <c r="CL282" s="155"/>
      <c r="CO282" s="66"/>
      <c r="CP282" s="162"/>
      <c r="CQ282" s="160"/>
      <c r="DT282" s="66"/>
      <c r="DU282" s="162"/>
      <c r="DV282" s="160"/>
      <c r="EE282" s="66"/>
      <c r="EF282" s="162"/>
      <c r="EG282" s="160"/>
      <c r="ER282" s="66"/>
      <c r="ES282" s="162"/>
      <c r="ET282" s="160"/>
      <c r="FR282" s="66"/>
      <c r="FS282" s="162"/>
      <c r="FT282" s="160"/>
      <c r="GR282" s="66"/>
      <c r="GS282" s="162"/>
      <c r="GT282" s="160"/>
      <c r="HG282" s="66"/>
      <c r="HH282" s="162"/>
      <c r="HK282" s="66"/>
    </row>
    <row r="283" spans="2:219">
      <c r="B283" s="160"/>
      <c r="I283" s="161"/>
      <c r="J283" s="161"/>
      <c r="L283" s="162"/>
      <c r="M283" s="160"/>
      <c r="R283" s="66"/>
      <c r="S283" s="162"/>
      <c r="Y283" s="66"/>
      <c r="Z283" s="162"/>
      <c r="AA283" s="160"/>
      <c r="AJ283" s="66"/>
      <c r="AK283" s="162"/>
      <c r="AL283" s="160"/>
      <c r="AS283" s="66"/>
      <c r="AT283" s="162"/>
      <c r="AU283" s="160"/>
      <c r="AZ283" s="66"/>
      <c r="BA283" s="162"/>
      <c r="BB283" s="160"/>
      <c r="BK283" s="66"/>
      <c r="BL283" s="162"/>
      <c r="BM283" s="160"/>
      <c r="BS283" s="66"/>
      <c r="BT283" s="162"/>
      <c r="BU283" s="160"/>
      <c r="CA283" s="162"/>
      <c r="CB283" s="160"/>
      <c r="CH283" s="66"/>
      <c r="CI283" s="162"/>
      <c r="CJ283" s="155"/>
      <c r="CK283" s="155"/>
      <c r="CL283" s="155"/>
      <c r="CO283" s="66"/>
      <c r="CP283" s="162"/>
      <c r="CQ283" s="160"/>
      <c r="DT283" s="66"/>
      <c r="DU283" s="162"/>
      <c r="DV283" s="160"/>
      <c r="EE283" s="66"/>
      <c r="EF283" s="162"/>
      <c r="EG283" s="160"/>
      <c r="ER283" s="66"/>
      <c r="ES283" s="162"/>
      <c r="ET283" s="160"/>
      <c r="FR283" s="66"/>
      <c r="FS283" s="162"/>
      <c r="FT283" s="160"/>
      <c r="GR283" s="66"/>
      <c r="GS283" s="162"/>
      <c r="GT283" s="160"/>
      <c r="HG283" s="66"/>
      <c r="HH283" s="162"/>
      <c r="HK283" s="66"/>
    </row>
    <row r="284" spans="2:219">
      <c r="B284" s="160"/>
      <c r="I284" s="161"/>
      <c r="J284" s="161"/>
      <c r="L284" s="162"/>
      <c r="M284" s="160"/>
      <c r="R284" s="66"/>
      <c r="S284" s="162"/>
      <c r="Y284" s="66"/>
      <c r="Z284" s="162"/>
      <c r="AA284" s="160"/>
      <c r="AJ284" s="66"/>
      <c r="AK284" s="162"/>
      <c r="AL284" s="160"/>
      <c r="AS284" s="66"/>
      <c r="AT284" s="162"/>
      <c r="AU284" s="160"/>
      <c r="AZ284" s="66"/>
      <c r="BA284" s="162"/>
      <c r="BB284" s="160"/>
      <c r="BK284" s="66"/>
      <c r="BL284" s="162"/>
      <c r="BM284" s="160"/>
      <c r="BS284" s="66"/>
      <c r="BT284" s="162"/>
      <c r="BU284" s="160"/>
      <c r="CA284" s="162"/>
      <c r="CB284" s="160"/>
      <c r="CH284" s="66"/>
      <c r="CI284" s="162"/>
      <c r="CJ284" s="155"/>
      <c r="CK284" s="155"/>
      <c r="CL284" s="155"/>
      <c r="CO284" s="66"/>
      <c r="CP284" s="162"/>
      <c r="CQ284" s="160"/>
      <c r="DT284" s="66"/>
      <c r="DU284" s="162"/>
      <c r="DV284" s="160"/>
      <c r="EE284" s="66"/>
      <c r="EF284" s="162"/>
      <c r="EG284" s="160"/>
      <c r="ER284" s="66"/>
      <c r="ES284" s="162"/>
      <c r="ET284" s="160"/>
      <c r="FR284" s="66"/>
      <c r="FS284" s="162"/>
      <c r="FT284" s="160"/>
      <c r="GR284" s="66"/>
      <c r="GS284" s="162"/>
      <c r="GT284" s="160"/>
      <c r="HG284" s="66"/>
      <c r="HH284" s="162"/>
      <c r="HK284" s="66"/>
    </row>
    <row r="285" spans="2:219">
      <c r="B285" s="160"/>
      <c r="I285" s="161"/>
      <c r="J285" s="161"/>
      <c r="L285" s="162"/>
      <c r="M285" s="160"/>
      <c r="R285" s="66"/>
      <c r="S285" s="162"/>
      <c r="Y285" s="66"/>
      <c r="Z285" s="162"/>
      <c r="AA285" s="160"/>
      <c r="AJ285" s="66"/>
      <c r="AK285" s="162"/>
      <c r="AL285" s="160"/>
      <c r="AS285" s="66"/>
      <c r="AT285" s="162"/>
      <c r="AU285" s="160"/>
      <c r="AZ285" s="66"/>
      <c r="BA285" s="162"/>
      <c r="BB285" s="160"/>
      <c r="BK285" s="66"/>
      <c r="BL285" s="162"/>
      <c r="BM285" s="160"/>
      <c r="BS285" s="66"/>
      <c r="BT285" s="162"/>
      <c r="BU285" s="160"/>
      <c r="CA285" s="162"/>
      <c r="CB285" s="160"/>
      <c r="CH285" s="66"/>
      <c r="CI285" s="162"/>
      <c r="CJ285" s="155"/>
      <c r="CK285" s="155"/>
      <c r="CL285" s="155"/>
      <c r="CO285" s="66"/>
      <c r="CP285" s="162"/>
      <c r="CQ285" s="160"/>
      <c r="DT285" s="66"/>
      <c r="DU285" s="162"/>
      <c r="DV285" s="160"/>
      <c r="EE285" s="66"/>
      <c r="EF285" s="162"/>
      <c r="EG285" s="160"/>
      <c r="ER285" s="66"/>
      <c r="ES285" s="162"/>
      <c r="ET285" s="160"/>
      <c r="FR285" s="66"/>
      <c r="FS285" s="162"/>
      <c r="FT285" s="160"/>
      <c r="GR285" s="66"/>
      <c r="GS285" s="162"/>
      <c r="GT285" s="160"/>
      <c r="HG285" s="66"/>
      <c r="HH285" s="162"/>
      <c r="HK285" s="66"/>
    </row>
    <row r="286" spans="2:219">
      <c r="B286" s="160"/>
      <c r="I286" s="161"/>
      <c r="J286" s="161"/>
      <c r="L286" s="162"/>
      <c r="M286" s="160"/>
      <c r="R286" s="66"/>
      <c r="S286" s="162"/>
      <c r="Y286" s="66"/>
      <c r="Z286" s="162"/>
      <c r="AA286" s="160"/>
      <c r="AJ286" s="66"/>
      <c r="AK286" s="162"/>
      <c r="AL286" s="160"/>
      <c r="AS286" s="66"/>
      <c r="AT286" s="162"/>
      <c r="AU286" s="160"/>
      <c r="AZ286" s="66"/>
      <c r="BA286" s="162"/>
      <c r="BB286" s="160"/>
      <c r="BK286" s="66"/>
      <c r="BL286" s="162"/>
      <c r="BM286" s="160"/>
      <c r="BS286" s="66"/>
      <c r="BT286" s="162"/>
      <c r="BU286" s="160"/>
      <c r="CA286" s="162"/>
      <c r="CB286" s="160"/>
      <c r="CH286" s="66"/>
      <c r="CI286" s="162"/>
      <c r="CJ286" s="155"/>
      <c r="CK286" s="155"/>
      <c r="CL286" s="155"/>
      <c r="CO286" s="66"/>
      <c r="CP286" s="162"/>
      <c r="CQ286" s="160"/>
      <c r="DT286" s="66"/>
      <c r="DU286" s="162"/>
      <c r="DV286" s="160"/>
      <c r="EE286" s="66"/>
      <c r="EF286" s="162"/>
      <c r="EG286" s="160"/>
      <c r="ER286" s="66"/>
      <c r="ES286" s="162"/>
      <c r="ET286" s="160"/>
      <c r="FR286" s="66"/>
      <c r="FS286" s="162"/>
      <c r="FT286" s="160"/>
      <c r="GR286" s="66"/>
      <c r="GS286" s="162"/>
      <c r="GT286" s="160"/>
      <c r="HG286" s="66"/>
      <c r="HH286" s="162"/>
      <c r="HK286" s="66"/>
    </row>
    <row r="287" spans="2:219">
      <c r="B287" s="160"/>
      <c r="I287" s="161"/>
      <c r="J287" s="161"/>
      <c r="L287" s="162"/>
      <c r="M287" s="160"/>
      <c r="R287" s="66"/>
      <c r="S287" s="162"/>
      <c r="Y287" s="66"/>
      <c r="Z287" s="162"/>
      <c r="AA287" s="160"/>
      <c r="AJ287" s="66"/>
      <c r="AK287" s="162"/>
      <c r="AL287" s="160"/>
      <c r="AS287" s="66"/>
      <c r="AT287" s="162"/>
      <c r="AU287" s="160"/>
      <c r="AZ287" s="66"/>
      <c r="BA287" s="162"/>
      <c r="BB287" s="160"/>
      <c r="BK287" s="66"/>
      <c r="BL287" s="162"/>
      <c r="BM287" s="160"/>
      <c r="BS287" s="66"/>
      <c r="BT287" s="162"/>
      <c r="BU287" s="160"/>
      <c r="CA287" s="162"/>
      <c r="CB287" s="160"/>
      <c r="CH287" s="66"/>
      <c r="CI287" s="162"/>
      <c r="CJ287" s="155"/>
      <c r="CK287" s="155"/>
      <c r="CL287" s="155"/>
      <c r="CO287" s="66"/>
      <c r="CP287" s="162"/>
      <c r="CQ287" s="160"/>
      <c r="DT287" s="66"/>
      <c r="DU287" s="162"/>
      <c r="DV287" s="160"/>
      <c r="EE287" s="66"/>
      <c r="EF287" s="162"/>
      <c r="EG287" s="160"/>
      <c r="ER287" s="66"/>
      <c r="ES287" s="162"/>
      <c r="ET287" s="160"/>
      <c r="FR287" s="66"/>
      <c r="FS287" s="162"/>
      <c r="FT287" s="160"/>
      <c r="GR287" s="66"/>
      <c r="GS287" s="162"/>
      <c r="GT287" s="160"/>
      <c r="HG287" s="66"/>
      <c r="HH287" s="162"/>
      <c r="HK287" s="66"/>
    </row>
    <row r="288" spans="2:219">
      <c r="B288" s="160"/>
      <c r="I288" s="161"/>
      <c r="J288" s="161"/>
      <c r="L288" s="162"/>
      <c r="M288" s="160"/>
      <c r="R288" s="66"/>
      <c r="S288" s="162"/>
      <c r="Y288" s="66"/>
      <c r="Z288" s="162"/>
      <c r="AA288" s="160"/>
      <c r="AJ288" s="66"/>
      <c r="AK288" s="162"/>
      <c r="AL288" s="160"/>
      <c r="AS288" s="66"/>
      <c r="AT288" s="162"/>
      <c r="AU288" s="160"/>
      <c r="AZ288" s="66"/>
      <c r="BA288" s="162"/>
      <c r="BB288" s="160"/>
      <c r="BK288" s="66"/>
      <c r="BL288" s="162"/>
      <c r="BM288" s="160"/>
      <c r="BS288" s="66"/>
      <c r="BT288" s="162"/>
      <c r="BU288" s="160"/>
      <c r="CA288" s="162"/>
      <c r="CB288" s="160"/>
      <c r="CH288" s="66"/>
      <c r="CI288" s="162"/>
      <c r="CJ288" s="155"/>
      <c r="CK288" s="155"/>
      <c r="CL288" s="155"/>
      <c r="CO288" s="66"/>
      <c r="CP288" s="162"/>
      <c r="CQ288" s="160"/>
      <c r="DT288" s="66"/>
      <c r="DU288" s="162"/>
      <c r="DV288" s="160"/>
      <c r="EE288" s="66"/>
      <c r="EF288" s="162"/>
      <c r="EG288" s="160"/>
      <c r="ER288" s="66"/>
      <c r="ES288" s="162"/>
      <c r="ET288" s="160"/>
      <c r="FR288" s="66"/>
      <c r="FS288" s="162"/>
      <c r="FT288" s="160"/>
      <c r="GR288" s="66"/>
      <c r="GS288" s="162"/>
      <c r="GT288" s="160"/>
      <c r="HG288" s="66"/>
      <c r="HH288" s="162"/>
      <c r="HK288" s="66"/>
    </row>
    <row r="289" spans="2:219">
      <c r="B289" s="160"/>
      <c r="I289" s="161"/>
      <c r="J289" s="161"/>
      <c r="L289" s="162"/>
      <c r="M289" s="160"/>
      <c r="R289" s="66"/>
      <c r="S289" s="162"/>
      <c r="Y289" s="66"/>
      <c r="Z289" s="162"/>
      <c r="AA289" s="160"/>
      <c r="AJ289" s="66"/>
      <c r="AK289" s="162"/>
      <c r="AL289" s="160"/>
      <c r="AS289" s="66"/>
      <c r="AT289" s="162"/>
      <c r="AU289" s="160"/>
      <c r="AZ289" s="66"/>
      <c r="BA289" s="162"/>
      <c r="BB289" s="160"/>
      <c r="BK289" s="66"/>
      <c r="BL289" s="162"/>
      <c r="BM289" s="160"/>
      <c r="BS289" s="66"/>
      <c r="BT289" s="162"/>
      <c r="BU289" s="160"/>
      <c r="CA289" s="162"/>
      <c r="CB289" s="160"/>
      <c r="CH289" s="66"/>
      <c r="CI289" s="162"/>
      <c r="CJ289" s="155"/>
      <c r="CK289" s="155"/>
      <c r="CL289" s="155"/>
      <c r="CO289" s="66"/>
      <c r="CP289" s="162"/>
      <c r="CQ289" s="160"/>
      <c r="DT289" s="66"/>
      <c r="DU289" s="162"/>
      <c r="DV289" s="160"/>
      <c r="EE289" s="66"/>
      <c r="EF289" s="162"/>
      <c r="EG289" s="160"/>
      <c r="ER289" s="66"/>
      <c r="ES289" s="162"/>
      <c r="ET289" s="160"/>
      <c r="FR289" s="66"/>
      <c r="FS289" s="162"/>
      <c r="FT289" s="160"/>
      <c r="GR289" s="66"/>
      <c r="GS289" s="162"/>
      <c r="GT289" s="160"/>
      <c r="HG289" s="66"/>
      <c r="HH289" s="162"/>
      <c r="HK289" s="66"/>
    </row>
    <row r="290" spans="2:219">
      <c r="B290" s="160"/>
      <c r="I290" s="161"/>
      <c r="J290" s="161"/>
      <c r="L290" s="162"/>
      <c r="M290" s="160"/>
      <c r="R290" s="66"/>
      <c r="S290" s="162"/>
      <c r="Y290" s="66"/>
      <c r="Z290" s="162"/>
      <c r="AA290" s="160"/>
      <c r="AJ290" s="66"/>
      <c r="AK290" s="162"/>
      <c r="AL290" s="160"/>
      <c r="AS290" s="66"/>
      <c r="AT290" s="162"/>
      <c r="AU290" s="160"/>
      <c r="AZ290" s="66"/>
      <c r="BA290" s="162"/>
      <c r="BB290" s="160"/>
      <c r="BK290" s="66"/>
      <c r="BL290" s="162"/>
      <c r="BM290" s="160"/>
      <c r="BS290" s="66"/>
      <c r="BT290" s="162"/>
      <c r="BU290" s="160"/>
      <c r="CA290" s="162"/>
      <c r="CB290" s="160"/>
      <c r="CH290" s="66"/>
      <c r="CI290" s="162"/>
      <c r="CJ290" s="155"/>
      <c r="CK290" s="155"/>
      <c r="CL290" s="155"/>
      <c r="CO290" s="66"/>
      <c r="CP290" s="162"/>
      <c r="CQ290" s="160"/>
      <c r="DT290" s="66"/>
      <c r="DU290" s="162"/>
      <c r="DV290" s="160"/>
      <c r="EE290" s="66"/>
      <c r="EF290" s="162"/>
      <c r="EG290" s="160"/>
      <c r="ER290" s="66"/>
      <c r="ES290" s="162"/>
      <c r="ET290" s="160"/>
      <c r="FR290" s="66"/>
      <c r="FS290" s="162"/>
      <c r="FT290" s="160"/>
      <c r="GR290" s="66"/>
      <c r="GS290" s="162"/>
      <c r="GT290" s="160"/>
      <c r="HG290" s="66"/>
      <c r="HH290" s="162"/>
      <c r="HK290" s="66"/>
    </row>
    <row r="291" spans="2:219">
      <c r="B291" s="160"/>
      <c r="I291" s="161"/>
      <c r="J291" s="161"/>
      <c r="L291" s="162"/>
      <c r="M291" s="160"/>
      <c r="R291" s="66"/>
      <c r="S291" s="162"/>
      <c r="Y291" s="66"/>
      <c r="Z291" s="162"/>
      <c r="AA291" s="160"/>
      <c r="AJ291" s="66"/>
      <c r="AK291" s="162"/>
      <c r="AL291" s="160"/>
      <c r="AS291" s="66"/>
      <c r="AT291" s="162"/>
      <c r="AU291" s="160"/>
      <c r="AZ291" s="66"/>
      <c r="BA291" s="162"/>
      <c r="BB291" s="160"/>
      <c r="BK291" s="66"/>
      <c r="BL291" s="162"/>
      <c r="BM291" s="160"/>
      <c r="BS291" s="66"/>
      <c r="BT291" s="162"/>
      <c r="BU291" s="160"/>
      <c r="CA291" s="162"/>
      <c r="CB291" s="160"/>
      <c r="CH291" s="66"/>
      <c r="CI291" s="162"/>
      <c r="CJ291" s="155"/>
      <c r="CK291" s="155"/>
      <c r="CL291" s="155"/>
      <c r="CO291" s="66"/>
      <c r="CP291" s="162"/>
      <c r="CQ291" s="160"/>
      <c r="DT291" s="66"/>
      <c r="DU291" s="162"/>
      <c r="DV291" s="160"/>
      <c r="EE291" s="66"/>
      <c r="EF291" s="162"/>
      <c r="EG291" s="160"/>
      <c r="ER291" s="66"/>
      <c r="ES291" s="162"/>
      <c r="ET291" s="160"/>
      <c r="FR291" s="66"/>
      <c r="FS291" s="162"/>
      <c r="FT291" s="160"/>
      <c r="GR291" s="66"/>
      <c r="GS291" s="162"/>
      <c r="GT291" s="160"/>
      <c r="HG291" s="66"/>
      <c r="HH291" s="162"/>
      <c r="HK291" s="66"/>
    </row>
    <row r="292" spans="2:219">
      <c r="B292" s="160"/>
      <c r="I292" s="161"/>
      <c r="J292" s="161"/>
      <c r="L292" s="162"/>
      <c r="M292" s="160"/>
      <c r="R292" s="66"/>
      <c r="S292" s="162"/>
      <c r="Y292" s="66"/>
      <c r="Z292" s="162"/>
      <c r="AA292" s="160"/>
      <c r="AJ292" s="66"/>
      <c r="AK292" s="162"/>
      <c r="AL292" s="160"/>
      <c r="AS292" s="66"/>
      <c r="AT292" s="162"/>
      <c r="AU292" s="160"/>
      <c r="AZ292" s="66"/>
      <c r="BA292" s="162"/>
      <c r="BB292" s="160"/>
      <c r="BK292" s="66"/>
      <c r="BL292" s="162"/>
      <c r="BM292" s="160"/>
      <c r="BS292" s="66"/>
      <c r="BT292" s="162"/>
      <c r="BU292" s="160"/>
      <c r="CA292" s="162"/>
      <c r="CB292" s="160"/>
      <c r="CH292" s="66"/>
      <c r="CI292" s="162"/>
      <c r="CJ292" s="155"/>
      <c r="CK292" s="155"/>
      <c r="CL292" s="155"/>
      <c r="CO292" s="66"/>
      <c r="CP292" s="162"/>
      <c r="CQ292" s="160"/>
      <c r="DT292" s="66"/>
      <c r="DU292" s="162"/>
      <c r="DV292" s="160"/>
      <c r="EE292" s="66"/>
      <c r="EF292" s="162"/>
      <c r="EG292" s="160"/>
      <c r="ER292" s="66"/>
      <c r="ES292" s="162"/>
      <c r="ET292" s="160"/>
      <c r="FR292" s="66"/>
      <c r="FS292" s="162"/>
      <c r="FT292" s="160"/>
      <c r="GR292" s="66"/>
      <c r="GS292" s="162"/>
      <c r="GT292" s="160"/>
      <c r="HG292" s="66"/>
      <c r="HH292" s="162"/>
      <c r="HK292" s="66"/>
    </row>
    <row r="293" spans="2:219">
      <c r="B293" s="160"/>
      <c r="I293" s="161"/>
      <c r="J293" s="161"/>
      <c r="L293" s="162"/>
      <c r="M293" s="160"/>
      <c r="R293" s="66"/>
      <c r="S293" s="162"/>
      <c r="Y293" s="66"/>
      <c r="Z293" s="162"/>
      <c r="AA293" s="160"/>
      <c r="AJ293" s="66"/>
      <c r="AK293" s="162"/>
      <c r="AL293" s="160"/>
      <c r="AS293" s="66"/>
      <c r="AT293" s="162"/>
      <c r="AU293" s="160"/>
      <c r="AZ293" s="66"/>
      <c r="BA293" s="162"/>
      <c r="BB293" s="160"/>
      <c r="BK293" s="66"/>
      <c r="BL293" s="162"/>
      <c r="BM293" s="160"/>
      <c r="BS293" s="66"/>
      <c r="BT293" s="162"/>
      <c r="BU293" s="160"/>
      <c r="CA293" s="162"/>
      <c r="CB293" s="160"/>
      <c r="CH293" s="66"/>
      <c r="CI293" s="162"/>
      <c r="CJ293" s="155"/>
      <c r="CK293" s="155"/>
      <c r="CL293" s="155"/>
      <c r="CO293" s="66"/>
      <c r="CP293" s="162"/>
      <c r="CQ293" s="160"/>
      <c r="DT293" s="66"/>
      <c r="DU293" s="162"/>
      <c r="DV293" s="160"/>
      <c r="EE293" s="66"/>
      <c r="EF293" s="162"/>
      <c r="EG293" s="160"/>
      <c r="ER293" s="66"/>
      <c r="ES293" s="162"/>
      <c r="ET293" s="160"/>
      <c r="FR293" s="66"/>
      <c r="FS293" s="162"/>
      <c r="FT293" s="160"/>
      <c r="GR293" s="66"/>
      <c r="GS293" s="162"/>
      <c r="GT293" s="160"/>
      <c r="HG293" s="66"/>
      <c r="HH293" s="162"/>
      <c r="HK293" s="66"/>
    </row>
    <row r="294" spans="2:219">
      <c r="B294" s="160"/>
      <c r="I294" s="161"/>
      <c r="J294" s="161"/>
      <c r="L294" s="162"/>
      <c r="M294" s="160"/>
      <c r="R294" s="66"/>
      <c r="S294" s="162"/>
      <c r="Y294" s="66"/>
      <c r="Z294" s="162"/>
      <c r="AA294" s="160"/>
      <c r="AJ294" s="66"/>
      <c r="AK294" s="162"/>
      <c r="AL294" s="160"/>
      <c r="AS294" s="66"/>
      <c r="AT294" s="162"/>
      <c r="AU294" s="160"/>
      <c r="AZ294" s="66"/>
      <c r="BA294" s="162"/>
      <c r="BB294" s="160"/>
      <c r="BK294" s="66"/>
      <c r="BL294" s="162"/>
      <c r="BM294" s="160"/>
      <c r="BS294" s="66"/>
      <c r="BT294" s="162"/>
      <c r="BU294" s="160"/>
      <c r="CA294" s="162"/>
      <c r="CB294" s="160"/>
      <c r="CH294" s="66"/>
      <c r="CI294" s="162"/>
      <c r="CJ294" s="155"/>
      <c r="CK294" s="155"/>
      <c r="CL294" s="155"/>
      <c r="CO294" s="66"/>
      <c r="CP294" s="162"/>
      <c r="CQ294" s="160"/>
      <c r="DT294" s="66"/>
      <c r="DU294" s="162"/>
      <c r="DV294" s="160"/>
      <c r="EE294" s="66"/>
      <c r="EF294" s="162"/>
      <c r="EG294" s="160"/>
      <c r="ER294" s="66"/>
      <c r="ES294" s="162"/>
      <c r="ET294" s="160"/>
      <c r="FR294" s="66"/>
      <c r="FS294" s="162"/>
      <c r="FT294" s="160"/>
      <c r="GR294" s="66"/>
      <c r="GS294" s="162"/>
      <c r="GT294" s="160"/>
      <c r="HG294" s="66"/>
      <c r="HH294" s="162"/>
      <c r="HK294" s="66"/>
    </row>
    <row r="295" spans="2:219">
      <c r="B295" s="160"/>
      <c r="I295" s="161"/>
      <c r="J295" s="161"/>
      <c r="L295" s="162"/>
      <c r="M295" s="160"/>
      <c r="R295" s="66"/>
      <c r="S295" s="162"/>
      <c r="Y295" s="66"/>
      <c r="Z295" s="162"/>
      <c r="AA295" s="160"/>
      <c r="AJ295" s="66"/>
      <c r="AK295" s="162"/>
      <c r="AL295" s="160"/>
      <c r="AS295" s="66"/>
      <c r="AT295" s="162"/>
      <c r="AU295" s="160"/>
      <c r="AZ295" s="66"/>
      <c r="BA295" s="162"/>
      <c r="BB295" s="160"/>
      <c r="BK295" s="66"/>
      <c r="BL295" s="162"/>
      <c r="BM295" s="160"/>
      <c r="BS295" s="66"/>
      <c r="BT295" s="162"/>
      <c r="BU295" s="160"/>
      <c r="CA295" s="162"/>
      <c r="CB295" s="160"/>
      <c r="CH295" s="66"/>
      <c r="CI295" s="162"/>
      <c r="CJ295" s="155"/>
      <c r="CK295" s="155"/>
      <c r="CL295" s="155"/>
      <c r="CO295" s="66"/>
      <c r="CP295" s="162"/>
      <c r="CQ295" s="160"/>
      <c r="DT295" s="66"/>
      <c r="DU295" s="162"/>
      <c r="DV295" s="160"/>
      <c r="EE295" s="66"/>
      <c r="EF295" s="162"/>
      <c r="EG295" s="160"/>
      <c r="ER295" s="66"/>
      <c r="ES295" s="162"/>
      <c r="ET295" s="160"/>
      <c r="FR295" s="66"/>
      <c r="FS295" s="162"/>
      <c r="FT295" s="160"/>
      <c r="GR295" s="66"/>
      <c r="GS295" s="162"/>
      <c r="GT295" s="160"/>
      <c r="HG295" s="66"/>
      <c r="HH295" s="162"/>
      <c r="HK295" s="66"/>
    </row>
    <row r="296" spans="2:219">
      <c r="B296" s="160"/>
      <c r="I296" s="161"/>
      <c r="J296" s="161"/>
      <c r="L296" s="162"/>
      <c r="M296" s="160"/>
      <c r="R296" s="66"/>
      <c r="S296" s="162"/>
      <c r="Y296" s="66"/>
      <c r="Z296" s="162"/>
      <c r="AA296" s="160"/>
      <c r="AJ296" s="66"/>
      <c r="AK296" s="162"/>
      <c r="AL296" s="160"/>
      <c r="AS296" s="66"/>
      <c r="AT296" s="162"/>
      <c r="AU296" s="160"/>
      <c r="AZ296" s="66"/>
      <c r="BA296" s="162"/>
      <c r="BB296" s="160"/>
      <c r="BK296" s="66"/>
      <c r="BL296" s="162"/>
      <c r="BM296" s="160"/>
      <c r="BS296" s="66"/>
      <c r="BT296" s="162"/>
      <c r="BU296" s="160"/>
      <c r="CA296" s="162"/>
      <c r="CB296" s="160"/>
      <c r="CH296" s="66"/>
      <c r="CI296" s="162"/>
      <c r="CJ296" s="155"/>
      <c r="CK296" s="155"/>
      <c r="CL296" s="155"/>
      <c r="CO296" s="66"/>
      <c r="CP296" s="162"/>
      <c r="CQ296" s="160"/>
      <c r="DT296" s="66"/>
      <c r="DU296" s="162"/>
      <c r="DV296" s="160"/>
      <c r="EE296" s="66"/>
      <c r="EF296" s="162"/>
      <c r="EG296" s="160"/>
      <c r="ER296" s="66"/>
      <c r="ES296" s="162"/>
      <c r="ET296" s="160"/>
      <c r="FR296" s="66"/>
      <c r="FS296" s="162"/>
      <c r="FT296" s="160"/>
      <c r="GR296" s="66"/>
      <c r="GS296" s="162"/>
      <c r="GT296" s="160"/>
      <c r="HG296" s="66"/>
      <c r="HH296" s="162"/>
      <c r="HK296" s="66"/>
    </row>
    <row r="297" spans="2:219">
      <c r="B297" s="160"/>
      <c r="I297" s="161"/>
      <c r="J297" s="161"/>
      <c r="L297" s="162"/>
      <c r="M297" s="160"/>
      <c r="R297" s="66"/>
      <c r="S297" s="162"/>
      <c r="Y297" s="66"/>
      <c r="Z297" s="162"/>
      <c r="AA297" s="160"/>
      <c r="AJ297" s="66"/>
      <c r="AK297" s="162"/>
      <c r="AL297" s="160"/>
      <c r="AS297" s="66"/>
      <c r="AT297" s="162"/>
      <c r="AU297" s="160"/>
      <c r="AZ297" s="66"/>
      <c r="BA297" s="162"/>
      <c r="BB297" s="160"/>
      <c r="BK297" s="66"/>
      <c r="BL297" s="162"/>
      <c r="BM297" s="160"/>
      <c r="BS297" s="66"/>
      <c r="BT297" s="162"/>
      <c r="BU297" s="160"/>
      <c r="CA297" s="162"/>
      <c r="CB297" s="160"/>
      <c r="CH297" s="66"/>
      <c r="CI297" s="162"/>
      <c r="CJ297" s="155"/>
      <c r="CK297" s="155"/>
      <c r="CL297" s="155"/>
      <c r="CO297" s="66"/>
      <c r="CP297" s="162"/>
      <c r="CQ297" s="160"/>
      <c r="DT297" s="66"/>
      <c r="DU297" s="162"/>
      <c r="DV297" s="160"/>
      <c r="EE297" s="66"/>
      <c r="EF297" s="162"/>
      <c r="EG297" s="160"/>
      <c r="ER297" s="66"/>
      <c r="ES297" s="162"/>
      <c r="ET297" s="160"/>
      <c r="FR297" s="66"/>
      <c r="FS297" s="162"/>
      <c r="FT297" s="160"/>
      <c r="GR297" s="66"/>
      <c r="GS297" s="162"/>
      <c r="GT297" s="160"/>
      <c r="HG297" s="66"/>
      <c r="HH297" s="162"/>
      <c r="HK297" s="66"/>
    </row>
    <row r="298" spans="2:219">
      <c r="B298" s="160"/>
      <c r="I298" s="161"/>
      <c r="J298" s="161"/>
      <c r="L298" s="162"/>
      <c r="M298" s="160"/>
      <c r="R298" s="66"/>
      <c r="S298" s="162"/>
      <c r="Y298" s="66"/>
      <c r="Z298" s="162"/>
      <c r="AA298" s="160"/>
      <c r="AJ298" s="66"/>
      <c r="AK298" s="162"/>
      <c r="AL298" s="160"/>
      <c r="AS298" s="66"/>
      <c r="AT298" s="162"/>
      <c r="AU298" s="160"/>
      <c r="AZ298" s="66"/>
      <c r="BA298" s="162"/>
      <c r="BB298" s="160"/>
      <c r="BK298" s="66"/>
      <c r="BL298" s="162"/>
      <c r="BM298" s="160"/>
      <c r="BS298" s="66"/>
      <c r="BT298" s="162"/>
      <c r="BU298" s="160"/>
      <c r="CA298" s="162"/>
      <c r="CB298" s="160"/>
      <c r="CH298" s="66"/>
      <c r="CI298" s="162"/>
      <c r="CJ298" s="155"/>
      <c r="CK298" s="155"/>
      <c r="CL298" s="155"/>
      <c r="CO298" s="66"/>
      <c r="CP298" s="162"/>
      <c r="CQ298" s="160"/>
      <c r="DT298" s="66"/>
      <c r="DU298" s="162"/>
      <c r="DV298" s="160"/>
      <c r="EE298" s="66"/>
      <c r="EF298" s="162"/>
      <c r="EG298" s="160"/>
      <c r="ER298" s="66"/>
      <c r="ES298" s="162"/>
      <c r="ET298" s="160"/>
      <c r="FR298" s="66"/>
      <c r="FS298" s="162"/>
      <c r="FT298" s="160"/>
      <c r="GR298" s="66"/>
      <c r="GS298" s="162"/>
      <c r="GT298" s="160"/>
      <c r="HG298" s="66"/>
      <c r="HH298" s="162"/>
      <c r="HK298" s="66"/>
    </row>
    <row r="299" spans="2:219">
      <c r="B299" s="160"/>
      <c r="I299" s="161"/>
      <c r="J299" s="161"/>
      <c r="L299" s="162"/>
      <c r="M299" s="160"/>
      <c r="R299" s="66"/>
      <c r="S299" s="162"/>
      <c r="Y299" s="66"/>
      <c r="Z299" s="162"/>
      <c r="AA299" s="160"/>
      <c r="AJ299" s="66"/>
      <c r="AK299" s="162"/>
      <c r="AL299" s="160"/>
      <c r="AS299" s="66"/>
      <c r="AT299" s="162"/>
      <c r="AU299" s="160"/>
      <c r="AZ299" s="66"/>
      <c r="BA299" s="162"/>
      <c r="BB299" s="160"/>
      <c r="BK299" s="66"/>
      <c r="BL299" s="162"/>
      <c r="BM299" s="160"/>
      <c r="BS299" s="66"/>
      <c r="BT299" s="162"/>
      <c r="BU299" s="160"/>
      <c r="CA299" s="162"/>
      <c r="CB299" s="160"/>
      <c r="CH299" s="66"/>
      <c r="CI299" s="162"/>
      <c r="CJ299" s="155"/>
      <c r="CK299" s="155"/>
      <c r="CL299" s="155"/>
      <c r="CO299" s="66"/>
      <c r="CP299" s="162"/>
      <c r="CQ299" s="160"/>
      <c r="DT299" s="66"/>
      <c r="DU299" s="162"/>
      <c r="DV299" s="160"/>
      <c r="EE299" s="66"/>
      <c r="EF299" s="162"/>
      <c r="EG299" s="160"/>
      <c r="ER299" s="66"/>
      <c r="ES299" s="162"/>
      <c r="ET299" s="160"/>
      <c r="FR299" s="66"/>
      <c r="FS299" s="162"/>
      <c r="FT299" s="160"/>
      <c r="GR299" s="66"/>
      <c r="GS299" s="162"/>
      <c r="GT299" s="160"/>
      <c r="HG299" s="66"/>
      <c r="HH299" s="162"/>
      <c r="HK299" s="66"/>
    </row>
    <row r="300" spans="2:219">
      <c r="B300" s="160"/>
      <c r="I300" s="161"/>
      <c r="J300" s="161"/>
      <c r="L300" s="162"/>
      <c r="M300" s="160"/>
      <c r="R300" s="66"/>
      <c r="S300" s="162"/>
      <c r="Y300" s="66"/>
      <c r="Z300" s="162"/>
      <c r="AA300" s="160"/>
      <c r="AJ300" s="66"/>
      <c r="AK300" s="162"/>
      <c r="AL300" s="160"/>
      <c r="AS300" s="66"/>
      <c r="AT300" s="162"/>
      <c r="AU300" s="160"/>
      <c r="AZ300" s="66"/>
      <c r="BA300" s="162"/>
      <c r="BB300" s="160"/>
      <c r="BK300" s="66"/>
      <c r="BL300" s="162"/>
      <c r="BM300" s="160"/>
      <c r="BS300" s="66"/>
      <c r="BT300" s="162"/>
      <c r="BU300" s="160"/>
      <c r="CA300" s="162"/>
      <c r="CB300" s="160"/>
      <c r="CH300" s="66"/>
      <c r="CI300" s="162"/>
      <c r="CJ300" s="155"/>
      <c r="CK300" s="155"/>
      <c r="CL300" s="155"/>
      <c r="CO300" s="66"/>
      <c r="CP300" s="162"/>
      <c r="CQ300" s="160"/>
      <c r="DT300" s="66"/>
      <c r="DU300" s="162"/>
      <c r="DV300" s="160"/>
      <c r="EE300" s="66"/>
      <c r="EF300" s="162"/>
      <c r="EG300" s="160"/>
      <c r="ER300" s="66"/>
      <c r="ES300" s="162"/>
      <c r="ET300" s="160"/>
      <c r="FR300" s="66"/>
      <c r="FS300" s="162"/>
      <c r="FT300" s="160"/>
      <c r="GR300" s="66"/>
      <c r="GS300" s="162"/>
      <c r="GT300" s="160"/>
      <c r="HG300" s="66"/>
      <c r="HH300" s="162"/>
      <c r="HK300" s="66"/>
    </row>
    <row r="301" spans="2:219">
      <c r="B301" s="160"/>
      <c r="I301" s="161"/>
      <c r="J301" s="161"/>
      <c r="L301" s="162"/>
      <c r="M301" s="160"/>
      <c r="R301" s="66"/>
      <c r="S301" s="162"/>
      <c r="Y301" s="66"/>
      <c r="Z301" s="162"/>
      <c r="AA301" s="160"/>
      <c r="AJ301" s="66"/>
      <c r="AK301" s="162"/>
      <c r="AL301" s="160"/>
      <c r="AS301" s="66"/>
      <c r="AT301" s="162"/>
      <c r="AU301" s="160"/>
      <c r="AZ301" s="66"/>
      <c r="BA301" s="162"/>
      <c r="BB301" s="160"/>
      <c r="BK301" s="66"/>
      <c r="BL301" s="162"/>
      <c r="BM301" s="160"/>
      <c r="BS301" s="66"/>
      <c r="BT301" s="162"/>
      <c r="BU301" s="160"/>
      <c r="CA301" s="162"/>
      <c r="CB301" s="160"/>
      <c r="CH301" s="66"/>
      <c r="CI301" s="162"/>
      <c r="CJ301" s="155"/>
      <c r="CK301" s="155"/>
      <c r="CL301" s="155"/>
      <c r="CO301" s="66"/>
      <c r="CP301" s="162"/>
      <c r="CQ301" s="160"/>
      <c r="DT301" s="66"/>
      <c r="DU301" s="162"/>
      <c r="DV301" s="160"/>
      <c r="EE301" s="66"/>
      <c r="EF301" s="162"/>
      <c r="EG301" s="160"/>
      <c r="ER301" s="66"/>
      <c r="ES301" s="162"/>
      <c r="ET301" s="160"/>
      <c r="FR301" s="66"/>
      <c r="FS301" s="162"/>
      <c r="FT301" s="160"/>
      <c r="GR301" s="66"/>
      <c r="GS301" s="162"/>
      <c r="GT301" s="160"/>
      <c r="HG301" s="66"/>
      <c r="HH301" s="162"/>
      <c r="HK301" s="66"/>
    </row>
    <row r="302" spans="2:219">
      <c r="B302" s="160"/>
      <c r="I302" s="161"/>
      <c r="J302" s="161"/>
      <c r="L302" s="162"/>
      <c r="M302" s="160"/>
      <c r="R302" s="66"/>
      <c r="S302" s="162"/>
      <c r="Y302" s="66"/>
      <c r="Z302" s="162"/>
      <c r="AA302" s="160"/>
      <c r="AJ302" s="66"/>
      <c r="AK302" s="162"/>
      <c r="AL302" s="160"/>
      <c r="AS302" s="66"/>
      <c r="AT302" s="162"/>
      <c r="AU302" s="160"/>
      <c r="AZ302" s="66"/>
      <c r="BA302" s="162"/>
      <c r="BB302" s="160"/>
      <c r="BK302" s="66"/>
      <c r="BL302" s="162"/>
      <c r="BM302" s="160"/>
      <c r="BS302" s="66"/>
      <c r="BT302" s="162"/>
      <c r="BU302" s="160"/>
      <c r="CA302" s="162"/>
      <c r="CB302" s="160"/>
      <c r="CH302" s="66"/>
      <c r="CI302" s="162"/>
      <c r="CJ302" s="155"/>
      <c r="CK302" s="155"/>
      <c r="CL302" s="155"/>
      <c r="CO302" s="66"/>
      <c r="CP302" s="162"/>
      <c r="CQ302" s="160"/>
      <c r="DT302" s="66"/>
      <c r="DU302" s="162"/>
      <c r="DV302" s="160"/>
      <c r="EE302" s="66"/>
      <c r="EF302" s="162"/>
      <c r="EG302" s="160"/>
      <c r="ER302" s="66"/>
      <c r="ES302" s="162"/>
      <c r="ET302" s="160"/>
      <c r="FR302" s="66"/>
      <c r="FS302" s="162"/>
      <c r="FT302" s="160"/>
      <c r="GR302" s="66"/>
      <c r="GS302" s="162"/>
      <c r="GT302" s="160"/>
      <c r="HG302" s="66"/>
      <c r="HH302" s="162"/>
      <c r="HK302" s="66"/>
    </row>
    <row r="303" spans="2:219">
      <c r="B303" s="160"/>
      <c r="I303" s="161"/>
      <c r="J303" s="161"/>
      <c r="L303" s="162"/>
      <c r="M303" s="160"/>
      <c r="R303" s="66"/>
      <c r="S303" s="162"/>
      <c r="Y303" s="66"/>
      <c r="Z303" s="162"/>
      <c r="AA303" s="160"/>
      <c r="AJ303" s="66"/>
      <c r="AK303" s="162"/>
      <c r="AL303" s="160"/>
      <c r="AS303" s="66"/>
      <c r="AT303" s="162"/>
      <c r="AU303" s="160"/>
      <c r="AZ303" s="66"/>
      <c r="BA303" s="162"/>
      <c r="BB303" s="160"/>
      <c r="BK303" s="66"/>
      <c r="BL303" s="162"/>
      <c r="BM303" s="160"/>
      <c r="BS303" s="66"/>
      <c r="BT303" s="162"/>
      <c r="BU303" s="160"/>
      <c r="CA303" s="162"/>
      <c r="CB303" s="160"/>
      <c r="CH303" s="66"/>
      <c r="CI303" s="162"/>
      <c r="CJ303" s="155"/>
      <c r="CK303" s="155"/>
      <c r="CL303" s="155"/>
      <c r="CO303" s="66"/>
      <c r="CP303" s="162"/>
      <c r="CQ303" s="160"/>
      <c r="DT303" s="66"/>
      <c r="DU303" s="162"/>
      <c r="DV303" s="160"/>
      <c r="EE303" s="66"/>
      <c r="EF303" s="162"/>
      <c r="EG303" s="160"/>
      <c r="ER303" s="66"/>
      <c r="ES303" s="162"/>
      <c r="ET303" s="160"/>
      <c r="FR303" s="66"/>
      <c r="FS303" s="162"/>
      <c r="FT303" s="160"/>
      <c r="GR303" s="66"/>
      <c r="GS303" s="162"/>
      <c r="GT303" s="160"/>
      <c r="HG303" s="66"/>
      <c r="HH303" s="162"/>
      <c r="HK303" s="66"/>
    </row>
    <row r="304" spans="2:219">
      <c r="B304" s="160"/>
      <c r="I304" s="161"/>
      <c r="J304" s="161"/>
      <c r="L304" s="162"/>
      <c r="M304" s="160"/>
      <c r="R304" s="66"/>
      <c r="S304" s="162"/>
      <c r="Y304" s="66"/>
      <c r="Z304" s="162"/>
      <c r="AA304" s="160"/>
      <c r="AJ304" s="66"/>
      <c r="AK304" s="162"/>
      <c r="AL304" s="160"/>
      <c r="AS304" s="66"/>
      <c r="AT304" s="162"/>
      <c r="AU304" s="160"/>
      <c r="AZ304" s="66"/>
      <c r="BA304" s="162"/>
      <c r="BB304" s="160"/>
      <c r="BK304" s="66"/>
      <c r="BL304" s="162"/>
      <c r="BM304" s="160"/>
      <c r="BS304" s="66"/>
      <c r="BT304" s="162"/>
      <c r="BU304" s="160"/>
      <c r="CA304" s="162"/>
      <c r="CB304" s="160"/>
      <c r="CH304" s="66"/>
      <c r="CI304" s="162"/>
      <c r="CJ304" s="155"/>
      <c r="CK304" s="155"/>
      <c r="CL304" s="155"/>
      <c r="CO304" s="66"/>
      <c r="CP304" s="162"/>
      <c r="CQ304" s="160"/>
      <c r="DT304" s="66"/>
      <c r="DU304" s="162"/>
      <c r="DV304" s="160"/>
      <c r="EE304" s="66"/>
      <c r="EF304" s="162"/>
      <c r="EG304" s="160"/>
      <c r="ER304" s="66"/>
      <c r="ES304" s="162"/>
      <c r="ET304" s="160"/>
      <c r="FR304" s="66"/>
      <c r="FS304" s="162"/>
      <c r="FT304" s="160"/>
      <c r="GR304" s="66"/>
      <c r="GS304" s="162"/>
      <c r="GT304" s="160"/>
      <c r="HG304" s="66"/>
      <c r="HH304" s="162"/>
      <c r="HK304" s="66"/>
    </row>
    <row r="305" spans="2:219">
      <c r="B305" s="160"/>
      <c r="I305" s="161"/>
      <c r="J305" s="161"/>
      <c r="L305" s="162"/>
      <c r="M305" s="160"/>
      <c r="R305" s="66"/>
      <c r="S305" s="162"/>
      <c r="Y305" s="66"/>
      <c r="Z305" s="162"/>
      <c r="AA305" s="160"/>
      <c r="AJ305" s="66"/>
      <c r="AK305" s="162"/>
      <c r="AL305" s="160"/>
      <c r="AS305" s="66"/>
      <c r="AT305" s="162"/>
      <c r="AU305" s="160"/>
      <c r="AZ305" s="66"/>
      <c r="BA305" s="162"/>
      <c r="BB305" s="160"/>
      <c r="BK305" s="66"/>
      <c r="BL305" s="162"/>
      <c r="BM305" s="160"/>
      <c r="BS305" s="66"/>
      <c r="BT305" s="162"/>
      <c r="BU305" s="160"/>
      <c r="CA305" s="162"/>
      <c r="CB305" s="160"/>
      <c r="CH305" s="66"/>
      <c r="CI305" s="162"/>
      <c r="CJ305" s="155"/>
      <c r="CK305" s="155"/>
      <c r="CL305" s="155"/>
      <c r="CO305" s="66"/>
      <c r="CP305" s="162"/>
      <c r="CQ305" s="160"/>
      <c r="DT305" s="66"/>
      <c r="DU305" s="162"/>
      <c r="DV305" s="160"/>
      <c r="EE305" s="66"/>
      <c r="EF305" s="162"/>
      <c r="EG305" s="160"/>
      <c r="ER305" s="66"/>
      <c r="ES305" s="162"/>
      <c r="ET305" s="160"/>
      <c r="FR305" s="66"/>
      <c r="FS305" s="162"/>
      <c r="FT305" s="160"/>
      <c r="GR305" s="66"/>
      <c r="GS305" s="162"/>
      <c r="GT305" s="160"/>
      <c r="HG305" s="66"/>
      <c r="HH305" s="162"/>
      <c r="HK305" s="66"/>
    </row>
    <row r="306" spans="2:219">
      <c r="B306" s="160"/>
      <c r="I306" s="161"/>
      <c r="J306" s="161"/>
      <c r="L306" s="162"/>
      <c r="M306" s="160"/>
      <c r="R306" s="66"/>
      <c r="S306" s="162"/>
      <c r="Y306" s="66"/>
      <c r="Z306" s="162"/>
      <c r="AA306" s="160"/>
      <c r="AJ306" s="66"/>
      <c r="AK306" s="162"/>
      <c r="AL306" s="160"/>
      <c r="AS306" s="66"/>
      <c r="AT306" s="162"/>
      <c r="AU306" s="160"/>
      <c r="AZ306" s="66"/>
      <c r="BA306" s="162"/>
      <c r="BB306" s="160"/>
      <c r="BK306" s="66"/>
      <c r="BL306" s="162"/>
      <c r="BM306" s="160"/>
      <c r="BS306" s="66"/>
      <c r="BT306" s="162"/>
      <c r="BU306" s="160"/>
      <c r="CA306" s="162"/>
      <c r="CB306" s="160"/>
      <c r="CH306" s="66"/>
      <c r="CI306" s="162"/>
      <c r="CJ306" s="155"/>
      <c r="CK306" s="155"/>
      <c r="CL306" s="155"/>
      <c r="CO306" s="66"/>
      <c r="CP306" s="162"/>
      <c r="CQ306" s="160"/>
      <c r="DT306" s="66"/>
      <c r="DU306" s="162"/>
      <c r="DV306" s="160"/>
      <c r="EE306" s="66"/>
      <c r="EF306" s="162"/>
      <c r="EG306" s="160"/>
      <c r="ER306" s="66"/>
      <c r="ES306" s="162"/>
      <c r="ET306" s="160"/>
      <c r="FR306" s="66"/>
      <c r="FS306" s="162"/>
      <c r="FT306" s="160"/>
      <c r="GR306" s="66"/>
      <c r="GS306" s="162"/>
      <c r="GT306" s="160"/>
      <c r="HG306" s="66"/>
      <c r="HH306" s="162"/>
      <c r="HK306" s="66"/>
    </row>
    <row r="307" spans="2:219">
      <c r="B307" s="160"/>
      <c r="I307" s="161"/>
      <c r="J307" s="161"/>
      <c r="L307" s="162"/>
      <c r="M307" s="160"/>
      <c r="R307" s="66"/>
      <c r="S307" s="162"/>
      <c r="Y307" s="66"/>
      <c r="Z307" s="162"/>
      <c r="AA307" s="160"/>
      <c r="AJ307" s="66"/>
      <c r="AK307" s="162"/>
      <c r="AL307" s="160"/>
      <c r="AS307" s="66"/>
      <c r="AT307" s="162"/>
      <c r="AU307" s="160"/>
      <c r="AZ307" s="66"/>
      <c r="BA307" s="162"/>
      <c r="BB307" s="160"/>
      <c r="BK307" s="66"/>
      <c r="BL307" s="162"/>
      <c r="BM307" s="160"/>
      <c r="BS307" s="66"/>
      <c r="BT307" s="162"/>
      <c r="BU307" s="160"/>
      <c r="CA307" s="162"/>
      <c r="CB307" s="160"/>
      <c r="CH307" s="66"/>
      <c r="CI307" s="162"/>
      <c r="CJ307" s="155"/>
      <c r="CK307" s="155"/>
      <c r="CL307" s="155"/>
      <c r="CO307" s="66"/>
      <c r="CP307" s="162"/>
      <c r="CQ307" s="160"/>
      <c r="DT307" s="66"/>
      <c r="DU307" s="162"/>
      <c r="DV307" s="160"/>
      <c r="EE307" s="66"/>
      <c r="EF307" s="162"/>
      <c r="EG307" s="160"/>
      <c r="ER307" s="66"/>
      <c r="ES307" s="162"/>
      <c r="ET307" s="160"/>
      <c r="FR307" s="66"/>
      <c r="FS307" s="162"/>
      <c r="FT307" s="160"/>
      <c r="GR307" s="66"/>
      <c r="GS307" s="162"/>
      <c r="GT307" s="160"/>
      <c r="HG307" s="66"/>
      <c r="HH307" s="162"/>
      <c r="HK307" s="66"/>
    </row>
    <row r="308" spans="2:219">
      <c r="B308" s="160"/>
      <c r="I308" s="161"/>
      <c r="J308" s="161"/>
      <c r="L308" s="162"/>
      <c r="M308" s="160"/>
      <c r="R308" s="66"/>
      <c r="S308" s="162"/>
      <c r="Y308" s="66"/>
      <c r="Z308" s="162"/>
      <c r="AA308" s="160"/>
      <c r="AJ308" s="66"/>
      <c r="AK308" s="162"/>
      <c r="AL308" s="160"/>
      <c r="AS308" s="66"/>
      <c r="AT308" s="162"/>
      <c r="AU308" s="160"/>
      <c r="AZ308" s="66"/>
      <c r="BA308" s="162"/>
      <c r="BB308" s="160"/>
      <c r="BK308" s="66"/>
      <c r="BL308" s="162"/>
      <c r="BM308" s="160"/>
      <c r="BS308" s="66"/>
      <c r="BT308" s="162"/>
      <c r="BU308" s="160"/>
      <c r="CA308" s="162"/>
      <c r="CB308" s="160"/>
      <c r="CH308" s="66"/>
      <c r="CI308" s="162"/>
      <c r="CJ308" s="155"/>
      <c r="CK308" s="155"/>
      <c r="CL308" s="155"/>
      <c r="CO308" s="66"/>
      <c r="CP308" s="162"/>
      <c r="CQ308" s="160"/>
      <c r="DT308" s="66"/>
      <c r="DU308" s="162"/>
      <c r="DV308" s="160"/>
      <c r="EE308" s="66"/>
      <c r="EF308" s="162"/>
      <c r="EG308" s="160"/>
      <c r="ER308" s="66"/>
      <c r="ES308" s="162"/>
      <c r="ET308" s="160"/>
      <c r="FR308" s="66"/>
      <c r="FS308" s="162"/>
      <c r="FT308" s="160"/>
      <c r="GR308" s="66"/>
      <c r="GS308" s="162"/>
      <c r="GT308" s="160"/>
      <c r="HG308" s="66"/>
      <c r="HH308" s="162"/>
      <c r="HK308" s="66"/>
    </row>
    <row r="309" spans="2:219">
      <c r="B309" s="160"/>
      <c r="I309" s="161"/>
      <c r="J309" s="161"/>
      <c r="L309" s="162"/>
      <c r="M309" s="160"/>
      <c r="R309" s="66"/>
      <c r="S309" s="162"/>
      <c r="Y309" s="66"/>
      <c r="Z309" s="162"/>
      <c r="AA309" s="160"/>
      <c r="AJ309" s="66"/>
      <c r="AK309" s="162"/>
      <c r="AL309" s="160"/>
      <c r="AS309" s="66"/>
      <c r="AT309" s="162"/>
      <c r="AU309" s="160"/>
      <c r="AZ309" s="66"/>
      <c r="BA309" s="162"/>
      <c r="BB309" s="160"/>
      <c r="BK309" s="66"/>
      <c r="BL309" s="162"/>
      <c r="BM309" s="160"/>
      <c r="BS309" s="66"/>
      <c r="BT309" s="162"/>
      <c r="BU309" s="160"/>
      <c r="CA309" s="162"/>
      <c r="CB309" s="160"/>
      <c r="CH309" s="66"/>
      <c r="CI309" s="162"/>
      <c r="CJ309" s="155"/>
      <c r="CK309" s="155"/>
      <c r="CL309" s="155"/>
      <c r="CO309" s="66"/>
      <c r="CP309" s="162"/>
      <c r="CQ309" s="160"/>
      <c r="DT309" s="66"/>
      <c r="DU309" s="162"/>
      <c r="DV309" s="160"/>
      <c r="EE309" s="66"/>
      <c r="EF309" s="162"/>
      <c r="EG309" s="160"/>
      <c r="ER309" s="66"/>
      <c r="ES309" s="162"/>
      <c r="ET309" s="160"/>
      <c r="FR309" s="66"/>
      <c r="FS309" s="162"/>
      <c r="FT309" s="160"/>
      <c r="GR309" s="66"/>
      <c r="GS309" s="162"/>
      <c r="GT309" s="160"/>
      <c r="HG309" s="66"/>
      <c r="HH309" s="162"/>
      <c r="HK309" s="66"/>
    </row>
    <row r="310" spans="2:219">
      <c r="B310" s="160"/>
      <c r="I310" s="161"/>
      <c r="J310" s="161"/>
      <c r="L310" s="162"/>
      <c r="M310" s="160"/>
      <c r="R310" s="66"/>
      <c r="S310" s="162"/>
      <c r="Y310" s="66"/>
      <c r="Z310" s="162"/>
      <c r="AA310" s="160"/>
      <c r="AJ310" s="66"/>
      <c r="AK310" s="162"/>
      <c r="AL310" s="160"/>
      <c r="AS310" s="66"/>
      <c r="AT310" s="162"/>
      <c r="AU310" s="160"/>
      <c r="AZ310" s="66"/>
      <c r="BA310" s="162"/>
      <c r="BB310" s="160"/>
      <c r="BK310" s="66"/>
      <c r="BL310" s="162"/>
      <c r="BM310" s="160"/>
      <c r="BS310" s="66"/>
      <c r="BT310" s="162"/>
      <c r="BU310" s="160"/>
      <c r="CA310" s="162"/>
      <c r="CB310" s="160"/>
      <c r="CH310" s="66"/>
      <c r="CI310" s="162"/>
      <c r="CJ310" s="155"/>
      <c r="CK310" s="155"/>
      <c r="CL310" s="155"/>
      <c r="CO310" s="66"/>
      <c r="CP310" s="162"/>
      <c r="CQ310" s="160"/>
      <c r="DT310" s="66"/>
      <c r="DU310" s="162"/>
      <c r="DV310" s="160"/>
      <c r="EE310" s="66"/>
      <c r="EF310" s="162"/>
      <c r="EG310" s="160"/>
      <c r="ER310" s="66"/>
      <c r="ES310" s="162"/>
      <c r="ET310" s="160"/>
      <c r="FR310" s="66"/>
      <c r="FS310" s="162"/>
      <c r="FT310" s="160"/>
      <c r="GR310" s="66"/>
      <c r="GS310" s="162"/>
      <c r="GT310" s="160"/>
      <c r="HG310" s="66"/>
      <c r="HH310" s="162"/>
      <c r="HK310" s="66"/>
    </row>
    <row r="311" spans="2:219">
      <c r="B311" s="160"/>
      <c r="I311" s="161"/>
      <c r="J311" s="161"/>
      <c r="L311" s="162"/>
      <c r="M311" s="160"/>
      <c r="R311" s="66"/>
      <c r="S311" s="162"/>
      <c r="Y311" s="66"/>
      <c r="Z311" s="162"/>
      <c r="AA311" s="160"/>
      <c r="AJ311" s="66"/>
      <c r="AK311" s="162"/>
      <c r="AL311" s="160"/>
      <c r="AS311" s="66"/>
      <c r="AT311" s="162"/>
      <c r="AU311" s="160"/>
      <c r="AZ311" s="66"/>
      <c r="BA311" s="162"/>
      <c r="BB311" s="160"/>
      <c r="BK311" s="66"/>
      <c r="BL311" s="162"/>
      <c r="BM311" s="160"/>
      <c r="BS311" s="66"/>
      <c r="BT311" s="162"/>
      <c r="BU311" s="160"/>
      <c r="CA311" s="162"/>
      <c r="CB311" s="160"/>
      <c r="CH311" s="66"/>
      <c r="CI311" s="162"/>
      <c r="CJ311" s="155"/>
      <c r="CK311" s="155"/>
      <c r="CL311" s="155"/>
      <c r="CO311" s="66"/>
      <c r="CP311" s="162"/>
      <c r="CQ311" s="160"/>
      <c r="DT311" s="66"/>
      <c r="DU311" s="162"/>
      <c r="DV311" s="160"/>
      <c r="EE311" s="66"/>
      <c r="EF311" s="162"/>
      <c r="EG311" s="160"/>
      <c r="ER311" s="66"/>
      <c r="ES311" s="162"/>
      <c r="ET311" s="160"/>
      <c r="FR311" s="66"/>
      <c r="FS311" s="162"/>
      <c r="FT311" s="160"/>
      <c r="GR311" s="66"/>
      <c r="GS311" s="162"/>
      <c r="GT311" s="160"/>
      <c r="HG311" s="66"/>
      <c r="HH311" s="162"/>
      <c r="HK311" s="66"/>
    </row>
    <row r="312" spans="2:219">
      <c r="B312" s="160"/>
      <c r="I312" s="161"/>
      <c r="J312" s="161"/>
      <c r="L312" s="162"/>
      <c r="M312" s="160"/>
      <c r="R312" s="66"/>
      <c r="S312" s="162"/>
      <c r="Y312" s="66"/>
      <c r="Z312" s="162"/>
      <c r="AA312" s="160"/>
      <c r="AJ312" s="66"/>
      <c r="AK312" s="162"/>
      <c r="AL312" s="160"/>
      <c r="AS312" s="66"/>
      <c r="AT312" s="162"/>
      <c r="AU312" s="160"/>
      <c r="AZ312" s="66"/>
      <c r="BA312" s="162"/>
      <c r="BB312" s="160"/>
      <c r="BK312" s="66"/>
      <c r="BL312" s="162"/>
      <c r="BM312" s="160"/>
      <c r="BS312" s="66"/>
      <c r="BT312" s="162"/>
      <c r="BU312" s="160"/>
      <c r="CA312" s="162"/>
      <c r="CB312" s="160"/>
      <c r="CH312" s="66"/>
      <c r="CI312" s="162"/>
      <c r="CJ312" s="155"/>
      <c r="CK312" s="155"/>
      <c r="CL312" s="155"/>
      <c r="CO312" s="66"/>
      <c r="CP312" s="162"/>
      <c r="CQ312" s="160"/>
      <c r="DT312" s="66"/>
      <c r="DU312" s="162"/>
      <c r="DV312" s="160"/>
      <c r="EE312" s="66"/>
      <c r="EF312" s="162"/>
      <c r="EG312" s="160"/>
      <c r="ER312" s="66"/>
      <c r="ES312" s="162"/>
      <c r="ET312" s="160"/>
      <c r="FR312" s="66"/>
      <c r="FS312" s="162"/>
      <c r="FT312" s="160"/>
      <c r="GR312" s="66"/>
      <c r="GS312" s="162"/>
      <c r="GT312" s="160"/>
      <c r="HG312" s="66"/>
      <c r="HH312" s="162"/>
      <c r="HK312" s="66"/>
    </row>
    <row r="313" spans="2:219">
      <c r="B313" s="160"/>
      <c r="I313" s="161"/>
      <c r="J313" s="161"/>
      <c r="L313" s="162"/>
      <c r="M313" s="160"/>
      <c r="R313" s="66"/>
      <c r="S313" s="162"/>
      <c r="Y313" s="66"/>
      <c r="Z313" s="162"/>
      <c r="AA313" s="160"/>
      <c r="AJ313" s="66"/>
      <c r="AK313" s="162"/>
      <c r="AL313" s="160"/>
      <c r="AS313" s="66"/>
      <c r="AT313" s="162"/>
      <c r="AU313" s="160"/>
      <c r="AZ313" s="66"/>
      <c r="BA313" s="162"/>
      <c r="BB313" s="160"/>
      <c r="BK313" s="66"/>
      <c r="BL313" s="162"/>
      <c r="BM313" s="160"/>
      <c r="BS313" s="66"/>
      <c r="BT313" s="162"/>
      <c r="BU313" s="160"/>
      <c r="CA313" s="162"/>
      <c r="CB313" s="160"/>
      <c r="CH313" s="66"/>
      <c r="CI313" s="162"/>
      <c r="CJ313" s="155"/>
      <c r="CK313" s="155"/>
      <c r="CL313" s="155"/>
      <c r="CO313" s="66"/>
      <c r="CP313" s="162"/>
      <c r="CQ313" s="160"/>
      <c r="DT313" s="66"/>
      <c r="DU313" s="162"/>
      <c r="DV313" s="160"/>
      <c r="EE313" s="66"/>
      <c r="EF313" s="162"/>
      <c r="EG313" s="160"/>
      <c r="ER313" s="66"/>
      <c r="ES313" s="162"/>
      <c r="ET313" s="160"/>
      <c r="FR313" s="66"/>
      <c r="FS313" s="162"/>
      <c r="FT313" s="160"/>
      <c r="GR313" s="66"/>
      <c r="GS313" s="162"/>
      <c r="GT313" s="160"/>
      <c r="HG313" s="66"/>
      <c r="HH313" s="162"/>
      <c r="HK313" s="66"/>
    </row>
    <row r="314" spans="2:219">
      <c r="B314" s="160"/>
      <c r="I314" s="161"/>
      <c r="J314" s="161"/>
      <c r="L314" s="162"/>
      <c r="M314" s="160"/>
      <c r="R314" s="66"/>
      <c r="S314" s="162"/>
      <c r="Y314" s="66"/>
      <c r="Z314" s="162"/>
      <c r="AA314" s="160"/>
      <c r="AJ314" s="66"/>
      <c r="AK314" s="162"/>
      <c r="AL314" s="160"/>
      <c r="AS314" s="66"/>
      <c r="AT314" s="162"/>
      <c r="AU314" s="160"/>
      <c r="AZ314" s="66"/>
      <c r="BA314" s="162"/>
      <c r="BB314" s="160"/>
      <c r="BK314" s="66"/>
      <c r="BL314" s="162"/>
      <c r="BM314" s="160"/>
      <c r="BS314" s="66"/>
      <c r="BT314" s="162"/>
      <c r="BU314" s="160"/>
      <c r="CA314" s="162"/>
      <c r="CB314" s="160"/>
      <c r="CH314" s="66"/>
      <c r="CI314" s="162"/>
      <c r="CJ314" s="155"/>
      <c r="CK314" s="155"/>
      <c r="CL314" s="155"/>
      <c r="CO314" s="66"/>
      <c r="CP314" s="162"/>
      <c r="CQ314" s="160"/>
      <c r="DT314" s="66"/>
      <c r="DU314" s="162"/>
      <c r="DV314" s="160"/>
      <c r="EE314" s="66"/>
      <c r="EF314" s="162"/>
      <c r="EG314" s="160"/>
      <c r="ER314" s="66"/>
      <c r="ES314" s="162"/>
      <c r="ET314" s="160"/>
      <c r="FR314" s="66"/>
      <c r="FS314" s="162"/>
      <c r="FT314" s="160"/>
      <c r="GR314" s="66"/>
      <c r="GS314" s="162"/>
      <c r="GT314" s="160"/>
      <c r="HG314" s="66"/>
      <c r="HH314" s="162"/>
      <c r="HK314" s="66"/>
    </row>
    <row r="315" spans="2:219">
      <c r="B315" s="160"/>
      <c r="I315" s="161"/>
      <c r="J315" s="161"/>
      <c r="L315" s="162"/>
      <c r="M315" s="160"/>
      <c r="R315" s="66"/>
      <c r="S315" s="162"/>
      <c r="Y315" s="66"/>
      <c r="Z315" s="162"/>
      <c r="AA315" s="160"/>
      <c r="AJ315" s="66"/>
      <c r="AK315" s="162"/>
      <c r="AL315" s="160"/>
      <c r="AS315" s="66"/>
      <c r="AT315" s="162"/>
      <c r="AU315" s="160"/>
      <c r="AZ315" s="66"/>
      <c r="BA315" s="162"/>
      <c r="BB315" s="160"/>
      <c r="BK315" s="66"/>
      <c r="BL315" s="162"/>
      <c r="BM315" s="160"/>
      <c r="BS315" s="66"/>
      <c r="BT315" s="162"/>
      <c r="BU315" s="160"/>
      <c r="CA315" s="162"/>
      <c r="CB315" s="160"/>
      <c r="CH315" s="66"/>
      <c r="CI315" s="162"/>
      <c r="CJ315" s="155"/>
      <c r="CK315" s="155"/>
      <c r="CL315" s="155"/>
      <c r="CO315" s="66"/>
      <c r="CP315" s="162"/>
      <c r="CQ315" s="160"/>
      <c r="DT315" s="66"/>
      <c r="DU315" s="162"/>
      <c r="DV315" s="160"/>
      <c r="EE315" s="66"/>
      <c r="EF315" s="162"/>
      <c r="EG315" s="160"/>
      <c r="ER315" s="66"/>
      <c r="ES315" s="162"/>
      <c r="ET315" s="160"/>
      <c r="FR315" s="66"/>
      <c r="FS315" s="162"/>
      <c r="FT315" s="160"/>
      <c r="GR315" s="66"/>
      <c r="GS315" s="162"/>
      <c r="GT315" s="160"/>
      <c r="HG315" s="66"/>
      <c r="HH315" s="162"/>
      <c r="HK315" s="66"/>
    </row>
    <row r="316" spans="2:219">
      <c r="B316" s="160"/>
      <c r="I316" s="161"/>
      <c r="J316" s="161"/>
      <c r="L316" s="162"/>
      <c r="M316" s="160"/>
      <c r="R316" s="66"/>
      <c r="S316" s="162"/>
      <c r="Y316" s="66"/>
      <c r="Z316" s="162"/>
      <c r="AA316" s="160"/>
      <c r="AJ316" s="66"/>
      <c r="AK316" s="162"/>
      <c r="AL316" s="160"/>
      <c r="AS316" s="66"/>
      <c r="AT316" s="162"/>
      <c r="AU316" s="160"/>
      <c r="AZ316" s="66"/>
      <c r="BA316" s="162"/>
      <c r="BB316" s="160"/>
      <c r="BK316" s="66"/>
      <c r="BL316" s="162"/>
      <c r="BM316" s="160"/>
      <c r="BS316" s="66"/>
      <c r="BT316" s="162"/>
      <c r="BU316" s="160"/>
      <c r="CA316" s="162"/>
      <c r="CB316" s="160"/>
      <c r="CH316" s="66"/>
      <c r="CI316" s="162"/>
      <c r="CJ316" s="155"/>
      <c r="CK316" s="155"/>
      <c r="CL316" s="155"/>
      <c r="CO316" s="66"/>
      <c r="CP316" s="162"/>
      <c r="CQ316" s="160"/>
      <c r="DT316" s="66"/>
      <c r="DU316" s="162"/>
      <c r="DV316" s="160"/>
      <c r="EE316" s="66"/>
      <c r="EF316" s="162"/>
      <c r="EG316" s="160"/>
      <c r="ER316" s="66"/>
      <c r="ES316" s="162"/>
      <c r="ET316" s="160"/>
      <c r="FR316" s="66"/>
      <c r="FS316" s="162"/>
      <c r="FT316" s="160"/>
      <c r="GR316" s="66"/>
      <c r="GS316" s="162"/>
      <c r="GT316" s="160"/>
      <c r="HG316" s="66"/>
      <c r="HH316" s="162"/>
      <c r="HK316" s="66"/>
    </row>
    <row r="317" spans="2:219">
      <c r="B317" s="160"/>
      <c r="I317" s="161"/>
      <c r="J317" s="161"/>
      <c r="L317" s="162"/>
      <c r="M317" s="160"/>
      <c r="R317" s="66"/>
      <c r="S317" s="162"/>
      <c r="Y317" s="66"/>
      <c r="Z317" s="162"/>
      <c r="AA317" s="160"/>
      <c r="AJ317" s="66"/>
      <c r="AK317" s="162"/>
      <c r="AL317" s="160"/>
      <c r="AS317" s="66"/>
      <c r="AT317" s="162"/>
      <c r="AU317" s="160"/>
      <c r="AZ317" s="66"/>
      <c r="BA317" s="162"/>
      <c r="BB317" s="160"/>
      <c r="BK317" s="66"/>
      <c r="BL317" s="162"/>
      <c r="BM317" s="160"/>
      <c r="BS317" s="66"/>
      <c r="BT317" s="162"/>
      <c r="BU317" s="160"/>
      <c r="CA317" s="162"/>
      <c r="CB317" s="160"/>
      <c r="CH317" s="66"/>
      <c r="CI317" s="162"/>
      <c r="CJ317" s="155"/>
      <c r="CK317" s="155"/>
      <c r="CL317" s="155"/>
      <c r="CO317" s="66"/>
      <c r="CP317" s="162"/>
      <c r="CQ317" s="160"/>
      <c r="DT317" s="66"/>
      <c r="DU317" s="162"/>
      <c r="DV317" s="160"/>
      <c r="EE317" s="66"/>
      <c r="EF317" s="162"/>
      <c r="EG317" s="160"/>
      <c r="ER317" s="66"/>
      <c r="ES317" s="162"/>
      <c r="ET317" s="160"/>
      <c r="FR317" s="66"/>
      <c r="FS317" s="162"/>
      <c r="FT317" s="160"/>
      <c r="GR317" s="66"/>
      <c r="GS317" s="162"/>
      <c r="GT317" s="160"/>
      <c r="HG317" s="66"/>
      <c r="HH317" s="162"/>
      <c r="HK317" s="66"/>
    </row>
    <row r="318" spans="2:219">
      <c r="B318" s="160"/>
      <c r="I318" s="161"/>
      <c r="J318" s="161"/>
      <c r="L318" s="162"/>
      <c r="M318" s="160"/>
      <c r="R318" s="66"/>
      <c r="S318" s="162"/>
      <c r="Y318" s="66"/>
      <c r="Z318" s="162"/>
      <c r="AA318" s="160"/>
      <c r="AJ318" s="66"/>
      <c r="AK318" s="162"/>
      <c r="AL318" s="160"/>
      <c r="AS318" s="66"/>
      <c r="AT318" s="162"/>
      <c r="AU318" s="160"/>
      <c r="AZ318" s="66"/>
      <c r="BA318" s="162"/>
      <c r="BB318" s="160"/>
      <c r="BK318" s="66"/>
      <c r="BL318" s="162"/>
      <c r="BM318" s="160"/>
      <c r="BS318" s="66"/>
      <c r="BT318" s="162"/>
      <c r="BU318" s="160"/>
      <c r="CA318" s="162"/>
      <c r="CB318" s="160"/>
      <c r="CH318" s="66"/>
      <c r="CI318" s="162"/>
      <c r="CJ318" s="155"/>
      <c r="CK318" s="155"/>
      <c r="CL318" s="155"/>
      <c r="CO318" s="66"/>
      <c r="CP318" s="162"/>
      <c r="CQ318" s="160"/>
      <c r="DT318" s="66"/>
      <c r="DU318" s="162"/>
      <c r="DV318" s="160"/>
      <c r="EE318" s="66"/>
      <c r="EF318" s="162"/>
      <c r="EG318" s="160"/>
      <c r="ER318" s="66"/>
      <c r="ES318" s="162"/>
      <c r="ET318" s="160"/>
      <c r="FR318" s="66"/>
      <c r="FS318" s="162"/>
      <c r="FT318" s="160"/>
      <c r="GR318" s="66"/>
      <c r="GS318" s="162"/>
      <c r="GT318" s="160"/>
      <c r="HG318" s="66"/>
      <c r="HH318" s="162"/>
      <c r="HK318" s="66"/>
    </row>
    <row r="319" spans="2:219">
      <c r="B319" s="160"/>
      <c r="I319" s="161"/>
      <c r="J319" s="161"/>
      <c r="L319" s="162"/>
      <c r="M319" s="160"/>
      <c r="R319" s="66"/>
      <c r="S319" s="162"/>
      <c r="Y319" s="66"/>
      <c r="Z319" s="162"/>
      <c r="AA319" s="160"/>
      <c r="AJ319" s="66"/>
      <c r="AK319" s="162"/>
      <c r="AL319" s="160"/>
      <c r="AS319" s="66"/>
      <c r="AT319" s="162"/>
      <c r="AU319" s="160"/>
      <c r="AZ319" s="66"/>
      <c r="BA319" s="162"/>
      <c r="BB319" s="160"/>
      <c r="BK319" s="66"/>
      <c r="BL319" s="162"/>
      <c r="BM319" s="160"/>
      <c r="BS319" s="66"/>
      <c r="BT319" s="162"/>
      <c r="BU319" s="160"/>
      <c r="CA319" s="162"/>
      <c r="CB319" s="160"/>
      <c r="CH319" s="66"/>
      <c r="CI319" s="162"/>
      <c r="CJ319" s="155"/>
      <c r="CK319" s="155"/>
      <c r="CL319" s="155"/>
      <c r="CO319" s="66"/>
      <c r="CP319" s="162"/>
      <c r="CQ319" s="160"/>
      <c r="DT319" s="66"/>
      <c r="DU319" s="162"/>
      <c r="DV319" s="160"/>
      <c r="EE319" s="66"/>
      <c r="EF319" s="162"/>
      <c r="EG319" s="160"/>
      <c r="ER319" s="66"/>
      <c r="ES319" s="162"/>
      <c r="ET319" s="160"/>
      <c r="FR319" s="66"/>
      <c r="FS319" s="162"/>
      <c r="FT319" s="160"/>
      <c r="GR319" s="66"/>
      <c r="GS319" s="162"/>
      <c r="GT319" s="160"/>
      <c r="HG319" s="66"/>
      <c r="HH319" s="162"/>
      <c r="HK319" s="66"/>
    </row>
    <row r="320" spans="2:219">
      <c r="B320" s="160"/>
      <c r="I320" s="161"/>
      <c r="J320" s="161"/>
      <c r="L320" s="162"/>
      <c r="M320" s="160"/>
      <c r="R320" s="66"/>
      <c r="S320" s="162"/>
      <c r="Y320" s="66"/>
      <c r="Z320" s="162"/>
      <c r="AA320" s="160"/>
      <c r="AJ320" s="66"/>
      <c r="AK320" s="162"/>
      <c r="AL320" s="160"/>
      <c r="AS320" s="66"/>
      <c r="AT320" s="162"/>
      <c r="AU320" s="160"/>
      <c r="AZ320" s="66"/>
      <c r="BA320" s="162"/>
      <c r="BB320" s="160"/>
      <c r="BK320" s="66"/>
      <c r="BL320" s="162"/>
      <c r="BM320" s="160"/>
      <c r="BS320" s="66"/>
      <c r="BT320" s="162"/>
      <c r="BU320" s="160"/>
      <c r="CA320" s="162"/>
      <c r="CB320" s="160"/>
      <c r="CH320" s="66"/>
      <c r="CI320" s="162"/>
      <c r="CJ320" s="155"/>
      <c r="CK320" s="155"/>
      <c r="CL320" s="155"/>
      <c r="CO320" s="66"/>
      <c r="CP320" s="162"/>
      <c r="CQ320" s="160"/>
      <c r="DT320" s="66"/>
      <c r="DU320" s="162"/>
      <c r="DV320" s="160"/>
      <c r="EE320" s="66"/>
      <c r="EF320" s="162"/>
      <c r="EG320" s="160"/>
      <c r="ER320" s="66"/>
      <c r="ES320" s="162"/>
      <c r="ET320" s="160"/>
      <c r="FR320" s="66"/>
      <c r="FS320" s="162"/>
      <c r="FT320" s="160"/>
      <c r="GR320" s="66"/>
      <c r="GS320" s="162"/>
      <c r="GT320" s="160"/>
      <c r="HG320" s="66"/>
      <c r="HH320" s="162"/>
      <c r="HK320" s="66"/>
    </row>
    <row r="321" spans="2:219">
      <c r="B321" s="160"/>
      <c r="I321" s="161"/>
      <c r="J321" s="161"/>
      <c r="L321" s="162"/>
      <c r="M321" s="160"/>
      <c r="R321" s="66"/>
      <c r="S321" s="162"/>
      <c r="Y321" s="66"/>
      <c r="Z321" s="162"/>
      <c r="AA321" s="160"/>
      <c r="AJ321" s="66"/>
      <c r="AK321" s="162"/>
      <c r="AL321" s="160"/>
      <c r="AS321" s="66"/>
      <c r="AT321" s="162"/>
      <c r="AU321" s="160"/>
      <c r="AZ321" s="66"/>
      <c r="BA321" s="162"/>
      <c r="BB321" s="160"/>
      <c r="BK321" s="66"/>
      <c r="BL321" s="162"/>
      <c r="BM321" s="160"/>
      <c r="BS321" s="66"/>
      <c r="BT321" s="162"/>
      <c r="BU321" s="160"/>
      <c r="CA321" s="162"/>
      <c r="CB321" s="160"/>
      <c r="CH321" s="66"/>
      <c r="CI321" s="162"/>
      <c r="CJ321" s="155"/>
      <c r="CK321" s="155"/>
      <c r="CL321" s="155"/>
      <c r="CO321" s="66"/>
      <c r="CP321" s="162"/>
      <c r="CQ321" s="160"/>
      <c r="DT321" s="66"/>
      <c r="DU321" s="162"/>
      <c r="DV321" s="160"/>
      <c r="EE321" s="66"/>
      <c r="EF321" s="162"/>
      <c r="EG321" s="160"/>
      <c r="ER321" s="66"/>
      <c r="ES321" s="162"/>
      <c r="ET321" s="160"/>
      <c r="FR321" s="66"/>
      <c r="FS321" s="162"/>
      <c r="FT321" s="160"/>
      <c r="GR321" s="66"/>
      <c r="GS321" s="162"/>
      <c r="GT321" s="160"/>
      <c r="HG321" s="66"/>
      <c r="HH321" s="162"/>
      <c r="HK321" s="66"/>
    </row>
    <row r="322" spans="2:219">
      <c r="B322" s="160"/>
      <c r="I322" s="161"/>
      <c r="J322" s="161"/>
      <c r="L322" s="162"/>
      <c r="M322" s="160"/>
      <c r="R322" s="66"/>
      <c r="S322" s="162"/>
      <c r="Y322" s="66"/>
      <c r="Z322" s="162"/>
      <c r="AA322" s="160"/>
      <c r="AJ322" s="66"/>
      <c r="AK322" s="162"/>
      <c r="AL322" s="160"/>
      <c r="AS322" s="66"/>
      <c r="AT322" s="162"/>
      <c r="AU322" s="160"/>
      <c r="AZ322" s="66"/>
      <c r="BA322" s="162"/>
      <c r="BB322" s="160"/>
      <c r="BK322" s="66"/>
      <c r="BL322" s="162"/>
      <c r="BM322" s="160"/>
      <c r="BS322" s="66"/>
      <c r="BT322" s="162"/>
      <c r="BU322" s="160"/>
      <c r="CA322" s="162"/>
      <c r="CB322" s="160"/>
      <c r="CH322" s="66"/>
      <c r="CI322" s="162"/>
      <c r="CJ322" s="155"/>
      <c r="CK322" s="155"/>
      <c r="CL322" s="155"/>
      <c r="CO322" s="66"/>
      <c r="CP322" s="162"/>
      <c r="CQ322" s="160"/>
      <c r="DT322" s="66"/>
      <c r="DU322" s="162"/>
      <c r="DV322" s="160"/>
      <c r="EE322" s="66"/>
      <c r="EF322" s="162"/>
      <c r="EG322" s="160"/>
      <c r="ER322" s="66"/>
      <c r="ES322" s="162"/>
      <c r="ET322" s="160"/>
      <c r="FR322" s="66"/>
      <c r="FS322" s="162"/>
      <c r="FT322" s="160"/>
      <c r="GR322" s="66"/>
      <c r="GS322" s="162"/>
      <c r="GT322" s="160"/>
      <c r="HG322" s="66"/>
      <c r="HH322" s="162"/>
      <c r="HK322" s="66"/>
    </row>
    <row r="323" spans="2:219">
      <c r="B323" s="160"/>
      <c r="I323" s="161"/>
      <c r="J323" s="161"/>
      <c r="L323" s="162"/>
      <c r="M323" s="160"/>
      <c r="R323" s="66"/>
      <c r="S323" s="162"/>
      <c r="Y323" s="66"/>
      <c r="Z323" s="162"/>
      <c r="AA323" s="160"/>
      <c r="AJ323" s="66"/>
      <c r="AK323" s="162"/>
      <c r="AL323" s="160"/>
      <c r="AS323" s="66"/>
      <c r="AT323" s="162"/>
      <c r="AU323" s="160"/>
      <c r="AZ323" s="66"/>
      <c r="BA323" s="162"/>
      <c r="BB323" s="160"/>
      <c r="BK323" s="66"/>
      <c r="BL323" s="162"/>
      <c r="BM323" s="160"/>
      <c r="BS323" s="66"/>
      <c r="BT323" s="162"/>
      <c r="BU323" s="160"/>
      <c r="CA323" s="162"/>
      <c r="CB323" s="160"/>
      <c r="CH323" s="66"/>
      <c r="CI323" s="162"/>
      <c r="CJ323" s="155"/>
      <c r="CK323" s="155"/>
      <c r="CL323" s="155"/>
      <c r="CO323" s="66"/>
      <c r="CP323" s="162"/>
      <c r="CQ323" s="160"/>
      <c r="DT323" s="66"/>
      <c r="DU323" s="162"/>
      <c r="DV323" s="160"/>
      <c r="EE323" s="66"/>
      <c r="EF323" s="162"/>
      <c r="EG323" s="160"/>
      <c r="ER323" s="66"/>
      <c r="ES323" s="162"/>
      <c r="ET323" s="160"/>
      <c r="FR323" s="66"/>
      <c r="FS323" s="162"/>
      <c r="FT323" s="160"/>
      <c r="GR323" s="66"/>
      <c r="GS323" s="162"/>
      <c r="GT323" s="160"/>
      <c r="HG323" s="66"/>
      <c r="HH323" s="162"/>
      <c r="HK323" s="66"/>
    </row>
    <row r="324" spans="2:219">
      <c r="B324" s="160"/>
      <c r="I324" s="161"/>
      <c r="J324" s="161"/>
      <c r="L324" s="162"/>
      <c r="M324" s="160"/>
      <c r="R324" s="66"/>
      <c r="S324" s="162"/>
      <c r="Y324" s="66"/>
      <c r="Z324" s="162"/>
      <c r="AA324" s="160"/>
      <c r="AJ324" s="66"/>
      <c r="AK324" s="162"/>
      <c r="AL324" s="160"/>
      <c r="AS324" s="66"/>
      <c r="AT324" s="162"/>
      <c r="AU324" s="160"/>
      <c r="AZ324" s="66"/>
      <c r="BA324" s="162"/>
      <c r="BB324" s="160"/>
      <c r="BK324" s="66"/>
      <c r="BL324" s="162"/>
      <c r="BM324" s="160"/>
      <c r="BS324" s="66"/>
      <c r="BT324" s="162"/>
      <c r="BU324" s="160"/>
      <c r="CA324" s="162"/>
      <c r="CB324" s="160"/>
      <c r="CH324" s="66"/>
      <c r="CI324" s="162"/>
      <c r="CJ324" s="155"/>
      <c r="CK324" s="155"/>
      <c r="CL324" s="155"/>
      <c r="CO324" s="66"/>
      <c r="CP324" s="162"/>
      <c r="CQ324" s="160"/>
      <c r="DT324" s="66"/>
      <c r="DU324" s="162"/>
      <c r="DV324" s="160"/>
      <c r="EE324" s="66"/>
      <c r="EF324" s="162"/>
      <c r="EG324" s="160"/>
      <c r="ER324" s="66"/>
      <c r="ES324" s="162"/>
      <c r="ET324" s="160"/>
      <c r="FR324" s="66"/>
      <c r="FS324" s="162"/>
      <c r="FT324" s="160"/>
      <c r="GR324" s="66"/>
      <c r="GS324" s="162"/>
      <c r="GT324" s="160"/>
      <c r="HG324" s="66"/>
      <c r="HH324" s="162"/>
      <c r="HK324" s="66"/>
    </row>
    <row r="325" spans="2:219">
      <c r="B325" s="160"/>
      <c r="I325" s="161"/>
      <c r="J325" s="161"/>
      <c r="L325" s="162"/>
      <c r="M325" s="160"/>
      <c r="R325" s="66"/>
      <c r="S325" s="162"/>
      <c r="Y325" s="66"/>
      <c r="Z325" s="162"/>
      <c r="AA325" s="160"/>
      <c r="AJ325" s="66"/>
      <c r="AK325" s="162"/>
      <c r="AL325" s="160"/>
      <c r="AS325" s="66"/>
      <c r="AT325" s="162"/>
      <c r="AU325" s="160"/>
      <c r="AZ325" s="66"/>
      <c r="BA325" s="162"/>
      <c r="BB325" s="160"/>
      <c r="BK325" s="66"/>
      <c r="BL325" s="162"/>
      <c r="BM325" s="160"/>
      <c r="BS325" s="66"/>
      <c r="BT325" s="162"/>
      <c r="BU325" s="160"/>
      <c r="CA325" s="162"/>
      <c r="CB325" s="160"/>
      <c r="CH325" s="66"/>
      <c r="CI325" s="162"/>
      <c r="CJ325" s="155"/>
      <c r="CK325" s="155"/>
      <c r="CL325" s="155"/>
      <c r="CO325" s="66"/>
      <c r="CP325" s="162"/>
      <c r="CQ325" s="160"/>
      <c r="DT325" s="66"/>
      <c r="DU325" s="162"/>
      <c r="DV325" s="160"/>
      <c r="EE325" s="66"/>
      <c r="EF325" s="162"/>
      <c r="EG325" s="160"/>
      <c r="ER325" s="66"/>
      <c r="ES325" s="162"/>
      <c r="ET325" s="160"/>
      <c r="FR325" s="66"/>
      <c r="FS325" s="162"/>
      <c r="FT325" s="160"/>
      <c r="GR325" s="66"/>
      <c r="GS325" s="162"/>
      <c r="GT325" s="160"/>
      <c r="HG325" s="66"/>
      <c r="HH325" s="162"/>
      <c r="HK325" s="66"/>
    </row>
    <row r="326" spans="2:219">
      <c r="B326" s="160"/>
      <c r="I326" s="161"/>
      <c r="J326" s="161"/>
      <c r="L326" s="162"/>
      <c r="M326" s="160"/>
      <c r="R326" s="66"/>
      <c r="S326" s="162"/>
      <c r="Y326" s="66"/>
      <c r="Z326" s="162"/>
      <c r="AA326" s="160"/>
      <c r="AJ326" s="66"/>
      <c r="AK326" s="162"/>
      <c r="AL326" s="160"/>
      <c r="AS326" s="66"/>
      <c r="AT326" s="162"/>
      <c r="AU326" s="160"/>
      <c r="AZ326" s="66"/>
      <c r="BA326" s="162"/>
      <c r="BB326" s="160"/>
      <c r="BK326" s="66"/>
      <c r="BL326" s="162"/>
      <c r="BM326" s="160"/>
      <c r="BS326" s="66"/>
      <c r="BT326" s="162"/>
      <c r="BU326" s="160"/>
      <c r="CA326" s="162"/>
      <c r="CB326" s="160"/>
      <c r="CH326" s="66"/>
      <c r="CI326" s="162"/>
      <c r="CJ326" s="155"/>
      <c r="CK326" s="155"/>
      <c r="CL326" s="155"/>
      <c r="CO326" s="66"/>
      <c r="CP326" s="162"/>
      <c r="CQ326" s="160"/>
      <c r="DT326" s="66"/>
      <c r="DU326" s="162"/>
      <c r="DV326" s="160"/>
      <c r="EE326" s="66"/>
      <c r="EF326" s="162"/>
      <c r="EG326" s="160"/>
      <c r="ER326" s="66"/>
      <c r="ES326" s="162"/>
      <c r="ET326" s="160"/>
      <c r="FR326" s="66"/>
      <c r="FS326" s="162"/>
      <c r="FT326" s="160"/>
      <c r="GR326" s="66"/>
      <c r="GS326" s="162"/>
      <c r="GT326" s="160"/>
      <c r="HG326" s="66"/>
      <c r="HH326" s="162"/>
      <c r="HK326" s="66"/>
    </row>
    <row r="327" spans="2:219">
      <c r="B327" s="160"/>
      <c r="I327" s="161"/>
      <c r="J327" s="161"/>
      <c r="L327" s="162"/>
      <c r="M327" s="160"/>
      <c r="R327" s="66"/>
      <c r="S327" s="162"/>
      <c r="Y327" s="66"/>
      <c r="Z327" s="162"/>
      <c r="AA327" s="160"/>
      <c r="AJ327" s="66"/>
      <c r="AK327" s="162"/>
      <c r="AL327" s="160"/>
      <c r="AS327" s="66"/>
      <c r="AT327" s="162"/>
      <c r="AU327" s="160"/>
      <c r="AZ327" s="66"/>
      <c r="BA327" s="162"/>
      <c r="BB327" s="160"/>
      <c r="BK327" s="66"/>
      <c r="BL327" s="162"/>
      <c r="BM327" s="160"/>
      <c r="BS327" s="66"/>
      <c r="BT327" s="162"/>
      <c r="BU327" s="160"/>
      <c r="CA327" s="162"/>
      <c r="CB327" s="160"/>
      <c r="CH327" s="66"/>
      <c r="CI327" s="162"/>
      <c r="CJ327" s="155"/>
      <c r="CK327" s="155"/>
      <c r="CL327" s="155"/>
      <c r="CO327" s="66"/>
      <c r="CP327" s="162"/>
      <c r="CQ327" s="160"/>
      <c r="DT327" s="66"/>
      <c r="DU327" s="162"/>
      <c r="DV327" s="160"/>
      <c r="EE327" s="66"/>
      <c r="EF327" s="162"/>
      <c r="EG327" s="160"/>
      <c r="ER327" s="66"/>
      <c r="ES327" s="162"/>
      <c r="ET327" s="160"/>
      <c r="FR327" s="66"/>
      <c r="FS327" s="162"/>
      <c r="FT327" s="160"/>
      <c r="GR327" s="66"/>
      <c r="GS327" s="162"/>
      <c r="GT327" s="160"/>
      <c r="HG327" s="66"/>
      <c r="HH327" s="162"/>
      <c r="HK327" s="66"/>
    </row>
    <row r="328" spans="2:219">
      <c r="B328" s="160"/>
      <c r="I328" s="161"/>
      <c r="J328" s="161"/>
      <c r="L328" s="162"/>
      <c r="M328" s="160"/>
      <c r="R328" s="66"/>
      <c r="S328" s="162"/>
      <c r="Y328" s="66"/>
      <c r="Z328" s="162"/>
      <c r="AA328" s="160"/>
      <c r="AJ328" s="66"/>
      <c r="AK328" s="162"/>
      <c r="AL328" s="160"/>
      <c r="AS328" s="66"/>
      <c r="AT328" s="162"/>
      <c r="AU328" s="160"/>
      <c r="AZ328" s="66"/>
      <c r="BA328" s="162"/>
      <c r="BB328" s="160"/>
      <c r="BK328" s="66"/>
      <c r="BL328" s="162"/>
      <c r="BM328" s="160"/>
      <c r="BS328" s="66"/>
      <c r="BT328" s="162"/>
      <c r="BU328" s="160"/>
      <c r="CA328" s="162"/>
      <c r="CB328" s="160"/>
      <c r="CH328" s="66"/>
      <c r="CI328" s="162"/>
      <c r="CJ328" s="155"/>
      <c r="CK328" s="155"/>
      <c r="CL328" s="155"/>
      <c r="CO328" s="66"/>
      <c r="CP328" s="162"/>
      <c r="CQ328" s="160"/>
      <c r="DT328" s="66"/>
      <c r="DU328" s="162"/>
      <c r="DV328" s="160"/>
      <c r="EE328" s="66"/>
      <c r="EF328" s="162"/>
      <c r="EG328" s="160"/>
      <c r="ER328" s="66"/>
      <c r="ES328" s="162"/>
      <c r="ET328" s="160"/>
      <c r="FR328" s="66"/>
      <c r="FS328" s="162"/>
      <c r="FT328" s="160"/>
      <c r="GR328" s="66"/>
      <c r="GS328" s="162"/>
      <c r="GT328" s="160"/>
      <c r="HG328" s="66"/>
      <c r="HH328" s="162"/>
      <c r="HK328" s="66"/>
    </row>
    <row r="329" spans="2:219">
      <c r="B329" s="160"/>
      <c r="I329" s="161"/>
      <c r="J329" s="161"/>
      <c r="L329" s="162"/>
      <c r="M329" s="160"/>
      <c r="R329" s="66"/>
      <c r="S329" s="162"/>
      <c r="Y329" s="66"/>
      <c r="Z329" s="162"/>
      <c r="AA329" s="160"/>
      <c r="AJ329" s="66"/>
      <c r="AK329" s="162"/>
      <c r="AL329" s="160"/>
      <c r="AS329" s="66"/>
      <c r="AT329" s="162"/>
      <c r="AU329" s="160"/>
      <c r="AZ329" s="66"/>
      <c r="BA329" s="162"/>
      <c r="BB329" s="160"/>
      <c r="BK329" s="66"/>
      <c r="BL329" s="162"/>
      <c r="BM329" s="160"/>
      <c r="BS329" s="66"/>
      <c r="BT329" s="162"/>
      <c r="BU329" s="160"/>
      <c r="CA329" s="162"/>
      <c r="CB329" s="160"/>
      <c r="CH329" s="66"/>
      <c r="CI329" s="162"/>
      <c r="CJ329" s="155"/>
      <c r="CK329" s="155"/>
      <c r="CL329" s="155"/>
      <c r="CO329" s="66"/>
      <c r="CP329" s="162"/>
      <c r="CQ329" s="160"/>
      <c r="DT329" s="66"/>
      <c r="DU329" s="162"/>
      <c r="DV329" s="160"/>
      <c r="EE329" s="66"/>
      <c r="EF329" s="162"/>
      <c r="EG329" s="160"/>
      <c r="ER329" s="66"/>
      <c r="ES329" s="162"/>
      <c r="ET329" s="160"/>
      <c r="FR329" s="66"/>
      <c r="FS329" s="162"/>
      <c r="FT329" s="160"/>
      <c r="GR329" s="66"/>
      <c r="GS329" s="162"/>
      <c r="GT329" s="160"/>
      <c r="HG329" s="66"/>
      <c r="HH329" s="162"/>
      <c r="HK329" s="66"/>
    </row>
    <row r="330" spans="2:219">
      <c r="B330" s="160"/>
      <c r="I330" s="161"/>
      <c r="J330" s="161"/>
      <c r="L330" s="162"/>
      <c r="M330" s="160"/>
      <c r="R330" s="66"/>
      <c r="S330" s="162"/>
      <c r="Y330" s="66"/>
      <c r="Z330" s="162"/>
      <c r="AA330" s="160"/>
      <c r="AJ330" s="66"/>
      <c r="AK330" s="162"/>
      <c r="AL330" s="160"/>
      <c r="AS330" s="66"/>
      <c r="AT330" s="162"/>
      <c r="AU330" s="160"/>
      <c r="AZ330" s="66"/>
      <c r="BA330" s="162"/>
      <c r="BB330" s="160"/>
      <c r="BK330" s="66"/>
      <c r="BL330" s="162"/>
      <c r="BM330" s="160"/>
      <c r="BS330" s="66"/>
      <c r="BT330" s="162"/>
      <c r="BU330" s="160"/>
      <c r="CA330" s="162"/>
      <c r="CB330" s="160"/>
      <c r="CH330" s="66"/>
      <c r="CI330" s="162"/>
      <c r="CJ330" s="155"/>
      <c r="CK330" s="155"/>
      <c r="CL330" s="155"/>
      <c r="CO330" s="66"/>
      <c r="CP330" s="162"/>
      <c r="CQ330" s="160"/>
      <c r="DT330" s="66"/>
      <c r="DU330" s="162"/>
      <c r="DV330" s="160"/>
      <c r="EE330" s="66"/>
      <c r="EF330" s="162"/>
      <c r="EG330" s="160"/>
      <c r="ER330" s="66"/>
      <c r="ES330" s="162"/>
      <c r="ET330" s="160"/>
      <c r="FR330" s="66"/>
      <c r="FS330" s="162"/>
      <c r="FT330" s="160"/>
      <c r="GR330" s="66"/>
      <c r="GS330" s="162"/>
      <c r="GT330" s="160"/>
      <c r="HG330" s="66"/>
      <c r="HH330" s="162"/>
      <c r="HK330" s="66"/>
    </row>
    <row r="331" spans="2:219">
      <c r="B331" s="160"/>
      <c r="I331" s="161"/>
      <c r="J331" s="161"/>
      <c r="L331" s="162"/>
      <c r="M331" s="160"/>
      <c r="R331" s="66"/>
      <c r="S331" s="162"/>
      <c r="Y331" s="66"/>
      <c r="Z331" s="162"/>
      <c r="AA331" s="160"/>
      <c r="AJ331" s="66"/>
      <c r="AK331" s="162"/>
      <c r="AL331" s="160"/>
      <c r="AS331" s="66"/>
      <c r="AT331" s="162"/>
      <c r="AU331" s="160"/>
      <c r="AZ331" s="66"/>
      <c r="BA331" s="162"/>
      <c r="BB331" s="160"/>
      <c r="BK331" s="66"/>
      <c r="BL331" s="162"/>
      <c r="BM331" s="160"/>
      <c r="BS331" s="66"/>
      <c r="BT331" s="162"/>
      <c r="BU331" s="160"/>
      <c r="CA331" s="162"/>
      <c r="CB331" s="160"/>
      <c r="CH331" s="66"/>
      <c r="CI331" s="162"/>
      <c r="CJ331" s="155"/>
      <c r="CK331" s="155"/>
      <c r="CL331" s="155"/>
      <c r="CO331" s="66"/>
      <c r="CP331" s="162"/>
      <c r="CQ331" s="160"/>
      <c r="DT331" s="66"/>
      <c r="DU331" s="162"/>
      <c r="DV331" s="160"/>
      <c r="EE331" s="66"/>
      <c r="EF331" s="162"/>
      <c r="EG331" s="160"/>
      <c r="ER331" s="66"/>
      <c r="ES331" s="162"/>
      <c r="ET331" s="160"/>
      <c r="FR331" s="66"/>
      <c r="FS331" s="162"/>
      <c r="FT331" s="160"/>
      <c r="GR331" s="66"/>
      <c r="GS331" s="162"/>
      <c r="GT331" s="160"/>
      <c r="HG331" s="66"/>
      <c r="HH331" s="162"/>
      <c r="HK331" s="66"/>
    </row>
    <row r="332" spans="2:219">
      <c r="B332" s="160"/>
      <c r="I332" s="161"/>
      <c r="J332" s="161"/>
      <c r="L332" s="162"/>
      <c r="M332" s="160"/>
      <c r="R332" s="66"/>
      <c r="S332" s="162"/>
      <c r="Y332" s="66"/>
      <c r="Z332" s="162"/>
      <c r="AA332" s="160"/>
      <c r="AJ332" s="66"/>
      <c r="AK332" s="162"/>
      <c r="AL332" s="160"/>
      <c r="AS332" s="66"/>
      <c r="AT332" s="162"/>
      <c r="AU332" s="160"/>
      <c r="AZ332" s="66"/>
      <c r="BA332" s="162"/>
      <c r="BB332" s="160"/>
      <c r="BK332" s="66"/>
      <c r="BL332" s="162"/>
      <c r="BM332" s="160"/>
      <c r="BS332" s="66"/>
      <c r="BT332" s="162"/>
      <c r="BU332" s="160"/>
      <c r="CA332" s="162"/>
      <c r="CB332" s="160"/>
      <c r="CH332" s="66"/>
      <c r="CI332" s="162"/>
      <c r="CJ332" s="155"/>
      <c r="CK332" s="155"/>
      <c r="CL332" s="155"/>
      <c r="CO332" s="66"/>
      <c r="CP332" s="162"/>
      <c r="CQ332" s="160"/>
      <c r="DT332" s="66"/>
      <c r="DU332" s="162"/>
      <c r="DV332" s="160"/>
      <c r="EE332" s="66"/>
      <c r="EF332" s="162"/>
      <c r="EG332" s="160"/>
      <c r="ER332" s="66"/>
      <c r="ES332" s="162"/>
      <c r="ET332" s="160"/>
      <c r="FR332" s="66"/>
      <c r="FS332" s="162"/>
      <c r="FT332" s="160"/>
      <c r="GR332" s="66"/>
      <c r="GS332" s="162"/>
      <c r="GT332" s="160"/>
      <c r="HG332" s="66"/>
      <c r="HH332" s="162"/>
      <c r="HK332" s="66"/>
    </row>
    <row r="333" spans="2:219">
      <c r="B333" s="160"/>
      <c r="I333" s="161"/>
      <c r="J333" s="161"/>
      <c r="L333" s="162"/>
      <c r="M333" s="160"/>
      <c r="R333" s="66"/>
      <c r="S333" s="162"/>
      <c r="Y333" s="66"/>
      <c r="Z333" s="162"/>
      <c r="AA333" s="160"/>
      <c r="AJ333" s="66"/>
      <c r="AK333" s="162"/>
      <c r="AL333" s="160"/>
      <c r="AS333" s="66"/>
      <c r="AT333" s="162"/>
      <c r="AU333" s="160"/>
      <c r="AZ333" s="66"/>
      <c r="BA333" s="162"/>
      <c r="BB333" s="160"/>
      <c r="BK333" s="66"/>
      <c r="BL333" s="162"/>
      <c r="BM333" s="160"/>
      <c r="BS333" s="66"/>
      <c r="BT333" s="162"/>
      <c r="BU333" s="160"/>
      <c r="CA333" s="162"/>
      <c r="CB333" s="160"/>
      <c r="CH333" s="66"/>
      <c r="CI333" s="162"/>
      <c r="CJ333" s="155"/>
      <c r="CK333" s="155"/>
      <c r="CL333" s="155"/>
      <c r="CO333" s="66"/>
      <c r="CP333" s="162"/>
      <c r="CQ333" s="160"/>
      <c r="DT333" s="66"/>
      <c r="DU333" s="162"/>
      <c r="DV333" s="160"/>
      <c r="EE333" s="66"/>
      <c r="EF333" s="162"/>
      <c r="EG333" s="160"/>
      <c r="ER333" s="66"/>
      <c r="ES333" s="162"/>
      <c r="ET333" s="160"/>
      <c r="FR333" s="66"/>
      <c r="FS333" s="162"/>
      <c r="FT333" s="160"/>
      <c r="GR333" s="66"/>
      <c r="GS333" s="162"/>
      <c r="GT333" s="160"/>
      <c r="HG333" s="66"/>
      <c r="HH333" s="162"/>
      <c r="HK333" s="66"/>
    </row>
    <row r="334" spans="2:219">
      <c r="B334" s="160"/>
      <c r="I334" s="161"/>
      <c r="J334" s="161"/>
      <c r="L334" s="162"/>
      <c r="M334" s="160"/>
      <c r="R334" s="66"/>
      <c r="S334" s="162"/>
      <c r="Y334" s="66"/>
      <c r="Z334" s="162"/>
      <c r="AA334" s="160"/>
      <c r="AJ334" s="66"/>
      <c r="AK334" s="162"/>
      <c r="AL334" s="160"/>
      <c r="AS334" s="66"/>
      <c r="AT334" s="162"/>
      <c r="AU334" s="160"/>
      <c r="AZ334" s="66"/>
      <c r="BA334" s="162"/>
      <c r="BB334" s="160"/>
      <c r="BK334" s="66"/>
      <c r="BL334" s="162"/>
      <c r="BM334" s="160"/>
      <c r="BS334" s="66"/>
      <c r="BT334" s="162"/>
      <c r="BU334" s="160"/>
      <c r="CA334" s="162"/>
      <c r="CB334" s="160"/>
      <c r="CH334" s="66"/>
      <c r="CI334" s="162"/>
      <c r="CJ334" s="155"/>
      <c r="CK334" s="155"/>
      <c r="CL334" s="155"/>
      <c r="CO334" s="66"/>
      <c r="CP334" s="162"/>
      <c r="CQ334" s="160"/>
      <c r="DT334" s="66"/>
      <c r="DU334" s="162"/>
      <c r="DV334" s="160"/>
      <c r="EE334" s="66"/>
      <c r="EF334" s="162"/>
      <c r="EG334" s="160"/>
      <c r="ER334" s="66"/>
      <c r="ES334" s="162"/>
      <c r="ET334" s="160"/>
      <c r="FR334" s="66"/>
      <c r="FS334" s="162"/>
      <c r="FT334" s="160"/>
      <c r="GR334" s="66"/>
      <c r="GS334" s="162"/>
      <c r="GT334" s="160"/>
      <c r="HG334" s="66"/>
      <c r="HH334" s="162"/>
      <c r="HK334" s="66"/>
    </row>
    <row r="335" spans="2:219">
      <c r="B335" s="160"/>
      <c r="I335" s="161"/>
      <c r="J335" s="161"/>
      <c r="L335" s="162"/>
      <c r="M335" s="160"/>
      <c r="R335" s="66"/>
      <c r="S335" s="162"/>
      <c r="Y335" s="66"/>
      <c r="Z335" s="162"/>
      <c r="AA335" s="160"/>
      <c r="AJ335" s="66"/>
      <c r="AK335" s="162"/>
      <c r="AL335" s="160"/>
      <c r="AS335" s="66"/>
      <c r="AT335" s="162"/>
      <c r="AU335" s="160"/>
      <c r="AZ335" s="66"/>
      <c r="BA335" s="162"/>
      <c r="BB335" s="160"/>
      <c r="BK335" s="66"/>
      <c r="BL335" s="162"/>
      <c r="BM335" s="160"/>
      <c r="BS335" s="66"/>
      <c r="BT335" s="162"/>
      <c r="BU335" s="160"/>
      <c r="CA335" s="162"/>
      <c r="CB335" s="160"/>
      <c r="CH335" s="66"/>
      <c r="CI335" s="162"/>
      <c r="CJ335" s="155"/>
      <c r="CK335" s="155"/>
      <c r="CL335" s="155"/>
      <c r="CO335" s="66"/>
      <c r="CP335" s="162"/>
      <c r="CQ335" s="160"/>
      <c r="DT335" s="66"/>
      <c r="DU335" s="162"/>
      <c r="DV335" s="160"/>
      <c r="EE335" s="66"/>
      <c r="EF335" s="162"/>
      <c r="EG335" s="160"/>
      <c r="ER335" s="66"/>
      <c r="ES335" s="162"/>
      <c r="ET335" s="160"/>
      <c r="FR335" s="66"/>
      <c r="FS335" s="162"/>
      <c r="FT335" s="160"/>
      <c r="GR335" s="66"/>
      <c r="GS335" s="162"/>
      <c r="GT335" s="160"/>
      <c r="HG335" s="66"/>
      <c r="HH335" s="162"/>
      <c r="HK335" s="66"/>
    </row>
    <row r="336" spans="2:219">
      <c r="B336" s="160"/>
      <c r="I336" s="161"/>
      <c r="J336" s="161"/>
      <c r="L336" s="162"/>
      <c r="M336" s="160"/>
      <c r="R336" s="66"/>
      <c r="S336" s="162"/>
      <c r="Y336" s="66"/>
      <c r="Z336" s="162"/>
      <c r="AA336" s="160"/>
      <c r="AJ336" s="66"/>
      <c r="AK336" s="162"/>
      <c r="AL336" s="160"/>
      <c r="AS336" s="66"/>
      <c r="AT336" s="162"/>
      <c r="AU336" s="160"/>
      <c r="AZ336" s="66"/>
      <c r="BA336" s="162"/>
      <c r="BB336" s="160"/>
      <c r="BK336" s="66"/>
      <c r="BL336" s="162"/>
      <c r="BM336" s="160"/>
      <c r="BS336" s="66"/>
      <c r="BT336" s="162"/>
      <c r="BU336" s="160"/>
      <c r="CA336" s="162"/>
      <c r="CB336" s="160"/>
      <c r="CH336" s="66"/>
      <c r="CI336" s="162"/>
      <c r="CJ336" s="155"/>
      <c r="CK336" s="155"/>
      <c r="CL336" s="155"/>
      <c r="CO336" s="66"/>
      <c r="CP336" s="162"/>
      <c r="CQ336" s="160"/>
      <c r="DT336" s="66"/>
      <c r="DU336" s="162"/>
      <c r="DV336" s="160"/>
      <c r="EE336" s="66"/>
      <c r="EF336" s="162"/>
      <c r="EG336" s="160"/>
      <c r="ER336" s="66"/>
      <c r="ES336" s="162"/>
      <c r="ET336" s="160"/>
      <c r="FR336" s="66"/>
      <c r="FS336" s="162"/>
      <c r="FT336" s="160"/>
      <c r="GR336" s="66"/>
      <c r="GS336" s="162"/>
      <c r="GT336" s="160"/>
      <c r="HG336" s="66"/>
      <c r="HH336" s="162"/>
      <c r="HK336" s="66"/>
    </row>
    <row r="337" spans="2:219">
      <c r="B337" s="160"/>
      <c r="I337" s="161"/>
      <c r="J337" s="161"/>
      <c r="L337" s="162"/>
      <c r="M337" s="160"/>
      <c r="R337" s="66"/>
      <c r="S337" s="162"/>
      <c r="Y337" s="66"/>
      <c r="Z337" s="162"/>
      <c r="AA337" s="160"/>
      <c r="AJ337" s="66"/>
      <c r="AK337" s="162"/>
      <c r="AL337" s="160"/>
      <c r="AS337" s="66"/>
      <c r="AT337" s="162"/>
      <c r="AU337" s="160"/>
      <c r="AZ337" s="66"/>
      <c r="BA337" s="162"/>
      <c r="BB337" s="160"/>
      <c r="BK337" s="66"/>
      <c r="BL337" s="162"/>
      <c r="BM337" s="160"/>
      <c r="BS337" s="66"/>
      <c r="BT337" s="162"/>
      <c r="BU337" s="160"/>
      <c r="CA337" s="162"/>
      <c r="CB337" s="160"/>
      <c r="CH337" s="66"/>
      <c r="CI337" s="162"/>
      <c r="CJ337" s="155"/>
      <c r="CK337" s="155"/>
      <c r="CL337" s="155"/>
      <c r="CO337" s="66"/>
      <c r="CP337" s="162"/>
      <c r="CQ337" s="160"/>
      <c r="DT337" s="66"/>
      <c r="DU337" s="162"/>
      <c r="DV337" s="160"/>
      <c r="EE337" s="66"/>
      <c r="EF337" s="162"/>
      <c r="EG337" s="160"/>
      <c r="ER337" s="66"/>
      <c r="ES337" s="162"/>
      <c r="ET337" s="160"/>
      <c r="FR337" s="66"/>
      <c r="FS337" s="162"/>
      <c r="FT337" s="160"/>
      <c r="GR337" s="66"/>
      <c r="GS337" s="162"/>
      <c r="GT337" s="160"/>
      <c r="HG337" s="66"/>
      <c r="HH337" s="162"/>
      <c r="HK337" s="66"/>
    </row>
    <row r="338" spans="2:219">
      <c r="B338" s="160"/>
      <c r="I338" s="161"/>
      <c r="J338" s="161"/>
      <c r="L338" s="162"/>
      <c r="M338" s="160"/>
      <c r="R338" s="66"/>
      <c r="S338" s="162"/>
      <c r="Y338" s="66"/>
      <c r="Z338" s="162"/>
      <c r="AA338" s="160"/>
      <c r="AJ338" s="66"/>
      <c r="AK338" s="162"/>
      <c r="AL338" s="160"/>
      <c r="AS338" s="66"/>
      <c r="AT338" s="162"/>
      <c r="AU338" s="160"/>
      <c r="AZ338" s="66"/>
      <c r="BA338" s="162"/>
      <c r="BB338" s="160"/>
      <c r="BK338" s="66"/>
      <c r="BL338" s="162"/>
      <c r="BM338" s="160"/>
      <c r="BS338" s="66"/>
      <c r="BT338" s="162"/>
      <c r="BU338" s="160"/>
      <c r="CA338" s="162"/>
      <c r="CB338" s="160"/>
      <c r="CH338" s="66"/>
      <c r="CI338" s="162"/>
      <c r="CJ338" s="155"/>
      <c r="CK338" s="155"/>
      <c r="CL338" s="155"/>
      <c r="CO338" s="66"/>
      <c r="CP338" s="162"/>
      <c r="CQ338" s="160"/>
      <c r="DT338" s="66"/>
      <c r="DU338" s="162"/>
      <c r="DV338" s="160"/>
      <c r="EE338" s="66"/>
      <c r="EF338" s="162"/>
      <c r="EG338" s="160"/>
      <c r="ER338" s="66"/>
      <c r="ES338" s="162"/>
      <c r="ET338" s="160"/>
      <c r="FR338" s="66"/>
      <c r="FS338" s="162"/>
      <c r="FT338" s="160"/>
      <c r="GR338" s="66"/>
      <c r="GS338" s="162"/>
      <c r="GT338" s="160"/>
      <c r="HG338" s="66"/>
      <c r="HH338" s="162"/>
      <c r="HK338" s="66"/>
    </row>
    <row r="339" spans="2:219">
      <c r="B339" s="160"/>
      <c r="I339" s="161"/>
      <c r="J339" s="161"/>
      <c r="L339" s="162"/>
      <c r="M339" s="160"/>
      <c r="R339" s="66"/>
      <c r="S339" s="162"/>
      <c r="Y339" s="66"/>
      <c r="Z339" s="162"/>
      <c r="AA339" s="160"/>
      <c r="AJ339" s="66"/>
      <c r="AK339" s="162"/>
      <c r="AL339" s="160"/>
      <c r="AS339" s="66"/>
      <c r="AT339" s="162"/>
      <c r="AU339" s="160"/>
      <c r="AZ339" s="66"/>
      <c r="BA339" s="162"/>
      <c r="BB339" s="160"/>
      <c r="BK339" s="66"/>
      <c r="BL339" s="162"/>
      <c r="BM339" s="160"/>
      <c r="BS339" s="66"/>
      <c r="BT339" s="162"/>
      <c r="BU339" s="160"/>
      <c r="CA339" s="162"/>
      <c r="CB339" s="160"/>
      <c r="CH339" s="66"/>
      <c r="CI339" s="162"/>
      <c r="CJ339" s="155"/>
      <c r="CK339" s="155"/>
      <c r="CL339" s="155"/>
      <c r="CO339" s="66"/>
      <c r="CP339" s="162"/>
      <c r="CQ339" s="160"/>
      <c r="DT339" s="66"/>
      <c r="DU339" s="162"/>
      <c r="DV339" s="160"/>
      <c r="EE339" s="66"/>
      <c r="EF339" s="162"/>
      <c r="EG339" s="160"/>
      <c r="ER339" s="66"/>
      <c r="ES339" s="162"/>
      <c r="ET339" s="160"/>
      <c r="FR339" s="66"/>
      <c r="FS339" s="162"/>
      <c r="FT339" s="160"/>
      <c r="GR339" s="66"/>
      <c r="GS339" s="162"/>
      <c r="GT339" s="160"/>
      <c r="HG339" s="66"/>
      <c r="HH339" s="162"/>
      <c r="HK339" s="66"/>
    </row>
    <row r="340" spans="2:219">
      <c r="B340" s="160"/>
      <c r="I340" s="161"/>
      <c r="J340" s="161"/>
      <c r="L340" s="162"/>
      <c r="M340" s="160"/>
      <c r="R340" s="66"/>
      <c r="S340" s="162"/>
      <c r="Y340" s="66"/>
      <c r="Z340" s="162"/>
      <c r="AA340" s="160"/>
      <c r="AJ340" s="66"/>
      <c r="AK340" s="162"/>
      <c r="AL340" s="160"/>
      <c r="AS340" s="66"/>
      <c r="AT340" s="162"/>
      <c r="AU340" s="160"/>
      <c r="AZ340" s="66"/>
      <c r="BA340" s="162"/>
      <c r="BB340" s="160"/>
      <c r="BK340" s="66"/>
      <c r="BL340" s="162"/>
      <c r="BM340" s="160"/>
      <c r="BS340" s="66"/>
      <c r="BT340" s="162"/>
      <c r="BU340" s="160"/>
      <c r="CA340" s="162"/>
      <c r="CB340" s="160"/>
      <c r="CH340" s="66"/>
      <c r="CI340" s="162"/>
      <c r="CJ340" s="155"/>
      <c r="CK340" s="155"/>
      <c r="CL340" s="155"/>
      <c r="CO340" s="66"/>
      <c r="CP340" s="162"/>
      <c r="CQ340" s="160"/>
      <c r="DT340" s="66"/>
      <c r="DU340" s="162"/>
      <c r="DV340" s="160"/>
      <c r="EE340" s="66"/>
      <c r="EF340" s="162"/>
      <c r="EG340" s="160"/>
      <c r="ER340" s="66"/>
      <c r="ES340" s="162"/>
      <c r="ET340" s="160"/>
      <c r="FR340" s="66"/>
      <c r="FS340" s="162"/>
      <c r="FT340" s="160"/>
      <c r="GR340" s="66"/>
      <c r="GS340" s="162"/>
      <c r="GT340" s="160"/>
      <c r="HG340" s="66"/>
      <c r="HH340" s="162"/>
      <c r="HK340" s="66"/>
    </row>
    <row r="341" spans="2:219">
      <c r="B341" s="160"/>
      <c r="I341" s="161"/>
      <c r="J341" s="161"/>
      <c r="L341" s="162"/>
      <c r="M341" s="160"/>
      <c r="R341" s="66"/>
      <c r="S341" s="162"/>
      <c r="Y341" s="66"/>
      <c r="Z341" s="162"/>
      <c r="AA341" s="160"/>
      <c r="AJ341" s="66"/>
      <c r="AK341" s="162"/>
      <c r="AL341" s="160"/>
      <c r="AS341" s="66"/>
      <c r="AT341" s="162"/>
      <c r="AU341" s="160"/>
      <c r="AZ341" s="66"/>
      <c r="BA341" s="162"/>
      <c r="BB341" s="160"/>
      <c r="BK341" s="66"/>
      <c r="BL341" s="162"/>
      <c r="BM341" s="160"/>
      <c r="BS341" s="66"/>
      <c r="BT341" s="162"/>
      <c r="BU341" s="160"/>
      <c r="CA341" s="162"/>
      <c r="CB341" s="160"/>
      <c r="CH341" s="66"/>
      <c r="CI341" s="162"/>
      <c r="CJ341" s="155"/>
      <c r="CK341" s="155"/>
      <c r="CL341" s="155"/>
      <c r="CO341" s="66"/>
      <c r="CP341" s="162"/>
      <c r="CQ341" s="160"/>
      <c r="DT341" s="66"/>
      <c r="DU341" s="162"/>
      <c r="DV341" s="160"/>
      <c r="EE341" s="66"/>
      <c r="EF341" s="162"/>
      <c r="EG341" s="160"/>
      <c r="ER341" s="66"/>
      <c r="ES341" s="162"/>
      <c r="ET341" s="160"/>
      <c r="FR341" s="66"/>
      <c r="FS341" s="162"/>
      <c r="FT341" s="160"/>
      <c r="GR341" s="66"/>
      <c r="GS341" s="162"/>
      <c r="GT341" s="160"/>
      <c r="HG341" s="66"/>
      <c r="HH341" s="162"/>
      <c r="HK341" s="66"/>
    </row>
    <row r="342" spans="2:219">
      <c r="B342" s="160"/>
      <c r="I342" s="161"/>
      <c r="J342" s="161"/>
      <c r="L342" s="162"/>
      <c r="M342" s="160"/>
      <c r="R342" s="66"/>
      <c r="S342" s="162"/>
      <c r="Y342" s="66"/>
      <c r="Z342" s="162"/>
      <c r="AA342" s="160"/>
      <c r="AJ342" s="66"/>
      <c r="AK342" s="162"/>
      <c r="AL342" s="160"/>
      <c r="AS342" s="66"/>
      <c r="AT342" s="162"/>
      <c r="AU342" s="160"/>
      <c r="AZ342" s="66"/>
      <c r="BA342" s="162"/>
      <c r="BB342" s="160"/>
      <c r="BK342" s="66"/>
      <c r="BL342" s="162"/>
      <c r="BM342" s="160"/>
      <c r="BS342" s="66"/>
      <c r="BT342" s="162"/>
      <c r="BU342" s="160"/>
      <c r="CA342" s="162"/>
      <c r="CB342" s="160"/>
      <c r="CH342" s="66"/>
      <c r="CI342" s="162"/>
      <c r="CJ342" s="155"/>
      <c r="CK342" s="155"/>
      <c r="CL342" s="155"/>
      <c r="CO342" s="66"/>
      <c r="CP342" s="162"/>
      <c r="CQ342" s="160"/>
      <c r="DT342" s="66"/>
      <c r="DU342" s="162"/>
      <c r="DV342" s="160"/>
      <c r="EE342" s="66"/>
      <c r="EF342" s="162"/>
      <c r="EG342" s="160"/>
      <c r="ER342" s="66"/>
      <c r="ES342" s="162"/>
      <c r="ET342" s="160"/>
      <c r="FR342" s="66"/>
      <c r="FS342" s="162"/>
      <c r="FT342" s="160"/>
      <c r="GR342" s="66"/>
      <c r="GS342" s="162"/>
      <c r="GT342" s="160"/>
      <c r="HG342" s="66"/>
      <c r="HH342" s="162"/>
      <c r="HK342" s="66"/>
    </row>
    <row r="343" spans="2:219">
      <c r="B343" s="160"/>
      <c r="I343" s="161"/>
      <c r="J343" s="161"/>
      <c r="L343" s="162"/>
      <c r="M343" s="160"/>
      <c r="R343" s="66"/>
      <c r="S343" s="162"/>
      <c r="Y343" s="66"/>
      <c r="Z343" s="162"/>
      <c r="AA343" s="160"/>
      <c r="AJ343" s="66"/>
      <c r="AK343" s="162"/>
      <c r="AL343" s="160"/>
      <c r="AS343" s="66"/>
      <c r="AT343" s="162"/>
      <c r="AU343" s="160"/>
      <c r="AZ343" s="66"/>
      <c r="BA343" s="162"/>
      <c r="BB343" s="160"/>
      <c r="BK343" s="66"/>
      <c r="BL343" s="162"/>
      <c r="BM343" s="160"/>
      <c r="BS343" s="66"/>
      <c r="BT343" s="162"/>
      <c r="BU343" s="160"/>
      <c r="CA343" s="162"/>
      <c r="CB343" s="160"/>
      <c r="CH343" s="66"/>
      <c r="CI343" s="162"/>
      <c r="CJ343" s="155"/>
      <c r="CK343" s="155"/>
      <c r="CL343" s="155"/>
      <c r="CO343" s="66"/>
      <c r="CP343" s="162"/>
      <c r="CQ343" s="160"/>
      <c r="DT343" s="66"/>
      <c r="DU343" s="162"/>
      <c r="DV343" s="160"/>
      <c r="EE343" s="66"/>
      <c r="EF343" s="162"/>
      <c r="EG343" s="160"/>
      <c r="ER343" s="66"/>
      <c r="ES343" s="162"/>
      <c r="ET343" s="160"/>
      <c r="FR343" s="66"/>
      <c r="FS343" s="162"/>
      <c r="FT343" s="160"/>
      <c r="GR343" s="66"/>
      <c r="GS343" s="162"/>
      <c r="GT343" s="160"/>
      <c r="HG343" s="66"/>
      <c r="HH343" s="162"/>
      <c r="HK343" s="66"/>
    </row>
    <row r="344" spans="2:219">
      <c r="B344" s="160"/>
      <c r="I344" s="161"/>
      <c r="J344" s="161"/>
      <c r="L344" s="162"/>
      <c r="M344" s="160"/>
      <c r="R344" s="66"/>
      <c r="S344" s="162"/>
      <c r="Y344" s="66"/>
      <c r="Z344" s="162"/>
      <c r="AA344" s="160"/>
      <c r="AJ344" s="66"/>
      <c r="AK344" s="162"/>
      <c r="AL344" s="160"/>
      <c r="AS344" s="66"/>
      <c r="AT344" s="162"/>
      <c r="AU344" s="160"/>
      <c r="AZ344" s="66"/>
      <c r="BA344" s="162"/>
      <c r="BB344" s="160"/>
      <c r="BK344" s="66"/>
      <c r="BL344" s="162"/>
      <c r="BM344" s="160"/>
      <c r="BS344" s="66"/>
      <c r="BT344" s="162"/>
      <c r="BU344" s="160"/>
      <c r="CA344" s="162"/>
      <c r="CB344" s="160"/>
      <c r="CH344" s="66"/>
      <c r="CI344" s="162"/>
      <c r="CJ344" s="155"/>
      <c r="CK344" s="155"/>
      <c r="CL344" s="155"/>
      <c r="CO344" s="66"/>
      <c r="CP344" s="162"/>
      <c r="CQ344" s="160"/>
      <c r="DT344" s="66"/>
      <c r="DU344" s="162"/>
      <c r="DV344" s="160"/>
      <c r="EE344" s="66"/>
      <c r="EF344" s="162"/>
      <c r="EG344" s="160"/>
      <c r="ER344" s="66"/>
      <c r="ES344" s="162"/>
      <c r="ET344" s="160"/>
      <c r="FR344" s="66"/>
      <c r="FS344" s="162"/>
      <c r="FT344" s="160"/>
      <c r="GR344" s="66"/>
      <c r="GS344" s="162"/>
      <c r="GT344" s="160"/>
      <c r="HG344" s="66"/>
      <c r="HH344" s="162"/>
      <c r="HK344" s="66"/>
    </row>
    <row r="345" spans="2:219">
      <c r="B345" s="160"/>
      <c r="I345" s="161"/>
      <c r="J345" s="161"/>
      <c r="L345" s="162"/>
      <c r="M345" s="160"/>
      <c r="R345" s="66"/>
      <c r="S345" s="162"/>
      <c r="Y345" s="66"/>
      <c r="Z345" s="162"/>
      <c r="AA345" s="160"/>
      <c r="AJ345" s="66"/>
      <c r="AK345" s="162"/>
      <c r="AL345" s="160"/>
      <c r="AS345" s="66"/>
      <c r="AT345" s="162"/>
      <c r="AU345" s="160"/>
      <c r="AZ345" s="66"/>
      <c r="BA345" s="162"/>
      <c r="BB345" s="160"/>
      <c r="BK345" s="66"/>
      <c r="BL345" s="162"/>
      <c r="BM345" s="160"/>
      <c r="BS345" s="66"/>
      <c r="BT345" s="162"/>
      <c r="BU345" s="160"/>
      <c r="CA345" s="162"/>
      <c r="CB345" s="160"/>
      <c r="CH345" s="66"/>
      <c r="CI345" s="162"/>
      <c r="CJ345" s="155"/>
      <c r="CK345" s="155"/>
      <c r="CL345" s="155"/>
      <c r="CO345" s="66"/>
      <c r="CP345" s="162"/>
      <c r="CQ345" s="160"/>
      <c r="DT345" s="66"/>
      <c r="DU345" s="162"/>
      <c r="DV345" s="160"/>
      <c r="EE345" s="66"/>
      <c r="EF345" s="162"/>
      <c r="EG345" s="160"/>
      <c r="ER345" s="66"/>
      <c r="ES345" s="162"/>
      <c r="ET345" s="160"/>
      <c r="FR345" s="66"/>
      <c r="FS345" s="162"/>
      <c r="FT345" s="160"/>
      <c r="GR345" s="66"/>
      <c r="GS345" s="162"/>
      <c r="GT345" s="160"/>
      <c r="HG345" s="66"/>
      <c r="HH345" s="162"/>
      <c r="HK345" s="66"/>
    </row>
    <row r="346" spans="2:219">
      <c r="B346" s="160"/>
      <c r="I346" s="161"/>
      <c r="J346" s="161"/>
      <c r="L346" s="162"/>
      <c r="M346" s="160"/>
      <c r="R346" s="66"/>
      <c r="S346" s="162"/>
      <c r="Y346" s="66"/>
      <c r="Z346" s="162"/>
      <c r="AA346" s="160"/>
      <c r="AJ346" s="66"/>
      <c r="AK346" s="162"/>
      <c r="AL346" s="160"/>
      <c r="AS346" s="66"/>
      <c r="AT346" s="162"/>
      <c r="AU346" s="160"/>
      <c r="AZ346" s="66"/>
      <c r="BA346" s="162"/>
      <c r="BB346" s="160"/>
      <c r="BK346" s="66"/>
      <c r="BL346" s="162"/>
      <c r="BM346" s="160"/>
      <c r="BS346" s="66"/>
      <c r="BT346" s="162"/>
      <c r="BU346" s="160"/>
      <c r="CA346" s="162"/>
      <c r="CB346" s="160"/>
      <c r="CH346" s="66"/>
      <c r="CI346" s="162"/>
      <c r="CJ346" s="155"/>
      <c r="CK346" s="155"/>
      <c r="CL346" s="155"/>
      <c r="CO346" s="66"/>
      <c r="CP346" s="162"/>
      <c r="CQ346" s="160"/>
      <c r="DT346" s="66"/>
      <c r="DU346" s="162"/>
      <c r="DV346" s="160"/>
      <c r="EE346" s="66"/>
      <c r="EF346" s="162"/>
      <c r="EG346" s="160"/>
      <c r="ER346" s="66"/>
      <c r="ES346" s="162"/>
      <c r="ET346" s="160"/>
      <c r="FR346" s="66"/>
      <c r="FS346" s="162"/>
      <c r="FT346" s="160"/>
      <c r="GR346" s="66"/>
      <c r="GS346" s="162"/>
      <c r="GT346" s="160"/>
      <c r="HG346" s="66"/>
      <c r="HH346" s="162"/>
      <c r="HK346" s="66"/>
    </row>
    <row r="347" spans="2:219">
      <c r="B347" s="160"/>
      <c r="I347" s="161"/>
      <c r="J347" s="161"/>
      <c r="L347" s="162"/>
      <c r="M347" s="160"/>
      <c r="R347" s="66"/>
      <c r="S347" s="162"/>
      <c r="Y347" s="66"/>
      <c r="Z347" s="162"/>
      <c r="AA347" s="160"/>
      <c r="AJ347" s="66"/>
      <c r="AK347" s="162"/>
      <c r="AL347" s="160"/>
      <c r="AS347" s="66"/>
      <c r="AT347" s="162"/>
      <c r="AU347" s="160"/>
      <c r="AZ347" s="66"/>
      <c r="BA347" s="162"/>
      <c r="BB347" s="160"/>
      <c r="BK347" s="66"/>
      <c r="BL347" s="162"/>
      <c r="BM347" s="160"/>
      <c r="BS347" s="66"/>
      <c r="BT347" s="162"/>
      <c r="BU347" s="160"/>
      <c r="CA347" s="162"/>
      <c r="CB347" s="160"/>
      <c r="CH347" s="66"/>
      <c r="CI347" s="162"/>
      <c r="CJ347" s="155"/>
      <c r="CK347" s="155"/>
      <c r="CL347" s="155"/>
      <c r="CO347" s="66"/>
      <c r="CP347" s="162"/>
      <c r="CQ347" s="160"/>
      <c r="DT347" s="66"/>
      <c r="DU347" s="162"/>
      <c r="DV347" s="160"/>
      <c r="EE347" s="66"/>
      <c r="EF347" s="162"/>
      <c r="EG347" s="160"/>
      <c r="ER347" s="66"/>
      <c r="ES347" s="162"/>
      <c r="ET347" s="160"/>
      <c r="FR347" s="66"/>
      <c r="FS347" s="162"/>
      <c r="FT347" s="160"/>
      <c r="GR347" s="66"/>
      <c r="GS347" s="162"/>
      <c r="GT347" s="160"/>
      <c r="HG347" s="66"/>
      <c r="HH347" s="162"/>
      <c r="HK347" s="66"/>
    </row>
    <row r="348" spans="2:219">
      <c r="B348" s="160"/>
      <c r="I348" s="161"/>
      <c r="J348" s="161"/>
      <c r="L348" s="162"/>
      <c r="M348" s="160"/>
      <c r="R348" s="66"/>
      <c r="S348" s="162"/>
      <c r="Y348" s="66"/>
      <c r="Z348" s="162"/>
      <c r="AA348" s="160"/>
      <c r="AJ348" s="66"/>
      <c r="AK348" s="162"/>
      <c r="AL348" s="160"/>
      <c r="AS348" s="66"/>
      <c r="AT348" s="162"/>
      <c r="AU348" s="160"/>
      <c r="AZ348" s="66"/>
      <c r="BA348" s="162"/>
      <c r="BB348" s="160"/>
      <c r="BK348" s="66"/>
      <c r="BL348" s="162"/>
      <c r="BM348" s="160"/>
      <c r="BS348" s="66"/>
      <c r="BT348" s="162"/>
      <c r="BU348" s="160"/>
      <c r="CA348" s="162"/>
      <c r="CB348" s="160"/>
      <c r="CH348" s="66"/>
      <c r="CI348" s="162"/>
      <c r="CJ348" s="155"/>
      <c r="CK348" s="155"/>
      <c r="CL348" s="155"/>
      <c r="CO348" s="66"/>
      <c r="CP348" s="162"/>
      <c r="CQ348" s="160"/>
      <c r="DT348" s="66"/>
      <c r="DU348" s="162"/>
      <c r="DV348" s="160"/>
      <c r="EE348" s="66"/>
      <c r="EF348" s="162"/>
      <c r="EG348" s="160"/>
      <c r="ER348" s="66"/>
      <c r="ES348" s="162"/>
      <c r="ET348" s="160"/>
      <c r="FR348" s="66"/>
      <c r="FS348" s="162"/>
      <c r="FT348" s="160"/>
      <c r="GR348" s="66"/>
      <c r="GS348" s="162"/>
      <c r="GT348" s="160"/>
      <c r="HG348" s="66"/>
      <c r="HH348" s="162"/>
      <c r="HK348" s="66"/>
    </row>
    <row r="349" spans="2:219">
      <c r="B349" s="160"/>
      <c r="I349" s="161"/>
      <c r="J349" s="161"/>
      <c r="L349" s="162"/>
      <c r="M349" s="160"/>
      <c r="R349" s="66"/>
      <c r="S349" s="162"/>
      <c r="Y349" s="66"/>
      <c r="Z349" s="162"/>
      <c r="AA349" s="160"/>
      <c r="AJ349" s="66"/>
      <c r="AK349" s="162"/>
      <c r="AL349" s="160"/>
      <c r="AS349" s="66"/>
      <c r="AT349" s="162"/>
      <c r="AU349" s="160"/>
      <c r="AZ349" s="66"/>
      <c r="BA349" s="162"/>
      <c r="BB349" s="160"/>
      <c r="BK349" s="66"/>
      <c r="BL349" s="162"/>
      <c r="BM349" s="160"/>
      <c r="BS349" s="66"/>
      <c r="BT349" s="162"/>
      <c r="BU349" s="160"/>
      <c r="CA349" s="162"/>
      <c r="CB349" s="160"/>
      <c r="CH349" s="66"/>
      <c r="CI349" s="162"/>
      <c r="CJ349" s="155"/>
      <c r="CK349" s="155"/>
      <c r="CL349" s="155"/>
      <c r="CO349" s="66"/>
      <c r="CP349" s="162"/>
      <c r="CQ349" s="160"/>
      <c r="DT349" s="66"/>
      <c r="DU349" s="162"/>
      <c r="DV349" s="160"/>
      <c r="EE349" s="66"/>
      <c r="EF349" s="162"/>
      <c r="EG349" s="160"/>
      <c r="ER349" s="66"/>
      <c r="ES349" s="162"/>
      <c r="ET349" s="160"/>
      <c r="FR349" s="66"/>
      <c r="FS349" s="162"/>
      <c r="FT349" s="160"/>
      <c r="GR349" s="66"/>
      <c r="GS349" s="162"/>
      <c r="GT349" s="160"/>
      <c r="HG349" s="66"/>
      <c r="HH349" s="162"/>
      <c r="HK349" s="66"/>
    </row>
    <row r="350" spans="2:219">
      <c r="B350" s="160"/>
      <c r="I350" s="161"/>
      <c r="J350" s="161"/>
      <c r="L350" s="162"/>
      <c r="M350" s="160"/>
      <c r="R350" s="66"/>
      <c r="S350" s="162"/>
      <c r="Y350" s="66"/>
      <c r="Z350" s="162"/>
      <c r="AA350" s="160"/>
      <c r="AJ350" s="66"/>
      <c r="AK350" s="162"/>
      <c r="AL350" s="160"/>
      <c r="AS350" s="66"/>
      <c r="AT350" s="162"/>
      <c r="AU350" s="160"/>
      <c r="AZ350" s="66"/>
      <c r="BA350" s="162"/>
      <c r="BB350" s="160"/>
      <c r="BK350" s="66"/>
      <c r="BL350" s="162"/>
      <c r="BM350" s="160"/>
      <c r="BS350" s="66"/>
      <c r="BT350" s="162"/>
      <c r="BU350" s="160"/>
      <c r="CA350" s="162"/>
      <c r="CB350" s="160"/>
      <c r="CH350" s="66"/>
      <c r="CI350" s="162"/>
      <c r="CJ350" s="155"/>
      <c r="CK350" s="155"/>
      <c r="CL350" s="155"/>
      <c r="CO350" s="66"/>
      <c r="CP350" s="162"/>
      <c r="CQ350" s="160"/>
      <c r="DT350" s="66"/>
      <c r="DU350" s="162"/>
      <c r="DV350" s="160"/>
      <c r="EE350" s="66"/>
      <c r="EF350" s="162"/>
      <c r="EG350" s="160"/>
      <c r="ER350" s="66"/>
      <c r="ES350" s="162"/>
      <c r="ET350" s="160"/>
      <c r="FR350" s="66"/>
      <c r="FS350" s="162"/>
      <c r="FT350" s="160"/>
      <c r="GR350" s="66"/>
      <c r="GS350" s="162"/>
      <c r="GT350" s="160"/>
      <c r="HG350" s="66"/>
      <c r="HH350" s="162"/>
      <c r="HK350" s="66"/>
    </row>
    <row r="351" spans="2:219">
      <c r="B351" s="160"/>
      <c r="I351" s="161"/>
      <c r="J351" s="161"/>
      <c r="L351" s="162"/>
      <c r="M351" s="160"/>
      <c r="R351" s="66"/>
      <c r="S351" s="162"/>
      <c r="Y351" s="66"/>
      <c r="Z351" s="162"/>
      <c r="AA351" s="160"/>
      <c r="AJ351" s="66"/>
      <c r="AK351" s="162"/>
      <c r="AL351" s="160"/>
      <c r="AS351" s="66"/>
      <c r="AT351" s="162"/>
      <c r="AU351" s="160"/>
      <c r="AZ351" s="66"/>
      <c r="BA351" s="162"/>
      <c r="BB351" s="160"/>
      <c r="BK351" s="66"/>
      <c r="BL351" s="162"/>
      <c r="BM351" s="160"/>
      <c r="BS351" s="66"/>
      <c r="BT351" s="162"/>
      <c r="BU351" s="160"/>
      <c r="CA351" s="162"/>
      <c r="CB351" s="160"/>
      <c r="CH351" s="66"/>
      <c r="CI351" s="162"/>
      <c r="CJ351" s="155"/>
      <c r="CK351" s="155"/>
      <c r="CL351" s="155"/>
      <c r="CO351" s="66"/>
      <c r="CP351" s="162"/>
      <c r="CQ351" s="160"/>
      <c r="DT351" s="66"/>
      <c r="DU351" s="162"/>
      <c r="DV351" s="160"/>
      <c r="EE351" s="66"/>
      <c r="EF351" s="162"/>
      <c r="EG351" s="160"/>
      <c r="ER351" s="66"/>
      <c r="ES351" s="162"/>
      <c r="ET351" s="160"/>
      <c r="FR351" s="66"/>
      <c r="FS351" s="162"/>
      <c r="FT351" s="160"/>
      <c r="GR351" s="66"/>
      <c r="GS351" s="162"/>
      <c r="GT351" s="160"/>
      <c r="HG351" s="66"/>
      <c r="HH351" s="162"/>
      <c r="HK351" s="66"/>
    </row>
    <row r="352" spans="2:219">
      <c r="B352" s="160"/>
      <c r="I352" s="161"/>
      <c r="J352" s="161"/>
      <c r="L352" s="162"/>
      <c r="M352" s="160"/>
      <c r="R352" s="66"/>
      <c r="S352" s="162"/>
      <c r="Y352" s="66"/>
      <c r="Z352" s="162"/>
      <c r="AA352" s="160"/>
      <c r="AJ352" s="66"/>
      <c r="AK352" s="162"/>
      <c r="AL352" s="160"/>
      <c r="AS352" s="66"/>
      <c r="AT352" s="162"/>
      <c r="AU352" s="160"/>
      <c r="AZ352" s="66"/>
      <c r="BA352" s="162"/>
      <c r="BB352" s="160"/>
      <c r="BK352" s="66"/>
      <c r="BL352" s="162"/>
      <c r="BM352" s="160"/>
      <c r="BS352" s="66"/>
      <c r="BT352" s="162"/>
      <c r="BU352" s="160"/>
      <c r="CA352" s="162"/>
      <c r="CB352" s="160"/>
      <c r="CH352" s="66"/>
      <c r="CI352" s="162"/>
      <c r="CJ352" s="155"/>
      <c r="CK352" s="155"/>
      <c r="CL352" s="155"/>
      <c r="CO352" s="66"/>
      <c r="CP352" s="162"/>
      <c r="CQ352" s="160"/>
      <c r="DT352" s="66"/>
      <c r="DU352" s="162"/>
      <c r="DV352" s="160"/>
      <c r="EE352" s="66"/>
      <c r="EF352" s="162"/>
      <c r="EG352" s="160"/>
      <c r="ER352" s="66"/>
      <c r="ES352" s="162"/>
      <c r="ET352" s="160"/>
      <c r="FR352" s="66"/>
      <c r="FS352" s="162"/>
      <c r="FT352" s="160"/>
      <c r="GR352" s="66"/>
      <c r="GS352" s="162"/>
      <c r="GT352" s="160"/>
      <c r="HG352" s="66"/>
      <c r="HH352" s="162"/>
      <c r="HK352" s="66"/>
    </row>
    <row r="353" spans="2:219">
      <c r="B353" s="160"/>
      <c r="I353" s="161"/>
      <c r="J353" s="161"/>
      <c r="L353" s="162"/>
      <c r="M353" s="160"/>
      <c r="R353" s="66"/>
      <c r="S353" s="162"/>
      <c r="Y353" s="66"/>
      <c r="Z353" s="162"/>
      <c r="AA353" s="160"/>
      <c r="AJ353" s="66"/>
      <c r="AK353" s="162"/>
      <c r="AL353" s="160"/>
      <c r="AS353" s="66"/>
      <c r="AT353" s="162"/>
      <c r="AU353" s="160"/>
      <c r="AZ353" s="66"/>
      <c r="BA353" s="162"/>
      <c r="BB353" s="160"/>
      <c r="BK353" s="66"/>
      <c r="BL353" s="162"/>
      <c r="BM353" s="160"/>
      <c r="BS353" s="66"/>
      <c r="BT353" s="162"/>
      <c r="BU353" s="160"/>
      <c r="CA353" s="162"/>
      <c r="CB353" s="160"/>
      <c r="CH353" s="66"/>
      <c r="CI353" s="162"/>
      <c r="CJ353" s="155"/>
      <c r="CK353" s="155"/>
      <c r="CL353" s="155"/>
      <c r="CO353" s="66"/>
      <c r="CP353" s="162"/>
      <c r="CQ353" s="160"/>
      <c r="DT353" s="66"/>
      <c r="DU353" s="162"/>
      <c r="DV353" s="160"/>
      <c r="EE353" s="66"/>
      <c r="EF353" s="162"/>
      <c r="EG353" s="160"/>
      <c r="ER353" s="66"/>
      <c r="ES353" s="162"/>
      <c r="ET353" s="160"/>
      <c r="FR353" s="66"/>
      <c r="FS353" s="162"/>
      <c r="FT353" s="160"/>
      <c r="GR353" s="66"/>
      <c r="GS353" s="162"/>
      <c r="GT353" s="160"/>
      <c r="HG353" s="66"/>
      <c r="HH353" s="162"/>
      <c r="HK353" s="66"/>
    </row>
    <row r="354" spans="2:219">
      <c r="B354" s="160"/>
      <c r="I354" s="161"/>
      <c r="J354" s="161"/>
      <c r="L354" s="162"/>
      <c r="M354" s="160"/>
      <c r="R354" s="66"/>
      <c r="S354" s="162"/>
      <c r="Y354" s="66"/>
      <c r="Z354" s="162"/>
      <c r="AA354" s="160"/>
      <c r="AJ354" s="66"/>
      <c r="AK354" s="162"/>
      <c r="AL354" s="160"/>
      <c r="AS354" s="66"/>
      <c r="AT354" s="162"/>
      <c r="AU354" s="160"/>
      <c r="AZ354" s="66"/>
      <c r="BA354" s="162"/>
      <c r="BB354" s="160"/>
      <c r="BK354" s="66"/>
      <c r="BL354" s="162"/>
      <c r="BM354" s="160"/>
      <c r="BS354" s="66"/>
      <c r="BT354" s="162"/>
      <c r="BU354" s="160"/>
      <c r="CA354" s="162"/>
      <c r="CB354" s="160"/>
      <c r="CH354" s="66"/>
      <c r="CI354" s="162"/>
      <c r="CJ354" s="155"/>
      <c r="CK354" s="155"/>
      <c r="CL354" s="155"/>
      <c r="CO354" s="66"/>
      <c r="CP354" s="162"/>
      <c r="CQ354" s="160"/>
      <c r="DT354" s="66"/>
      <c r="DU354" s="162"/>
      <c r="DV354" s="160"/>
      <c r="EE354" s="66"/>
      <c r="EF354" s="162"/>
      <c r="EG354" s="160"/>
      <c r="ER354" s="66"/>
      <c r="ES354" s="162"/>
      <c r="ET354" s="160"/>
      <c r="FR354" s="66"/>
      <c r="FS354" s="162"/>
      <c r="FT354" s="160"/>
      <c r="GR354" s="66"/>
      <c r="GS354" s="162"/>
      <c r="GT354" s="160"/>
      <c r="HG354" s="66"/>
      <c r="HH354" s="162"/>
      <c r="HK354" s="66"/>
    </row>
    <row r="355" spans="2:219">
      <c r="B355" s="160"/>
      <c r="I355" s="161"/>
      <c r="J355" s="161"/>
      <c r="L355" s="162"/>
      <c r="M355" s="160"/>
      <c r="R355" s="66"/>
      <c r="S355" s="162"/>
      <c r="Y355" s="66"/>
      <c r="Z355" s="162"/>
      <c r="AA355" s="160"/>
      <c r="AJ355" s="66"/>
      <c r="AK355" s="162"/>
      <c r="AL355" s="160"/>
      <c r="AS355" s="66"/>
      <c r="AT355" s="162"/>
      <c r="AU355" s="160"/>
      <c r="AZ355" s="66"/>
      <c r="BA355" s="162"/>
      <c r="BB355" s="160"/>
      <c r="BK355" s="66"/>
      <c r="BL355" s="162"/>
      <c r="BM355" s="160"/>
      <c r="BS355" s="66"/>
      <c r="BT355" s="162"/>
      <c r="BU355" s="160"/>
      <c r="CA355" s="162"/>
      <c r="CB355" s="160"/>
      <c r="CH355" s="66"/>
      <c r="CI355" s="162"/>
      <c r="CJ355" s="155"/>
      <c r="CK355" s="155"/>
      <c r="CL355" s="155"/>
      <c r="CO355" s="66"/>
      <c r="CP355" s="162"/>
      <c r="CQ355" s="160"/>
      <c r="DT355" s="66"/>
      <c r="DU355" s="162"/>
      <c r="DV355" s="160"/>
      <c r="EE355" s="66"/>
      <c r="EF355" s="162"/>
      <c r="EG355" s="160"/>
      <c r="ER355" s="66"/>
      <c r="ES355" s="162"/>
      <c r="ET355" s="160"/>
      <c r="FR355" s="66"/>
      <c r="FS355" s="162"/>
      <c r="FT355" s="160"/>
      <c r="GR355" s="66"/>
      <c r="GS355" s="162"/>
      <c r="GT355" s="160"/>
      <c r="HG355" s="66"/>
      <c r="HH355" s="162"/>
      <c r="HK355" s="66"/>
    </row>
    <row r="356" spans="2:219">
      <c r="B356" s="160"/>
      <c r="I356" s="161"/>
      <c r="J356" s="161"/>
      <c r="L356" s="162"/>
      <c r="M356" s="160"/>
      <c r="R356" s="66"/>
      <c r="S356" s="162"/>
      <c r="Y356" s="66"/>
      <c r="Z356" s="162"/>
      <c r="AA356" s="160"/>
      <c r="AJ356" s="66"/>
      <c r="AK356" s="162"/>
      <c r="AL356" s="160"/>
      <c r="AS356" s="66"/>
      <c r="AT356" s="162"/>
      <c r="AU356" s="160"/>
      <c r="AZ356" s="66"/>
      <c r="BA356" s="162"/>
      <c r="BB356" s="160"/>
      <c r="BK356" s="66"/>
      <c r="BL356" s="162"/>
      <c r="BM356" s="160"/>
      <c r="BS356" s="66"/>
      <c r="BT356" s="162"/>
      <c r="BU356" s="160"/>
      <c r="CA356" s="162"/>
      <c r="CB356" s="160"/>
      <c r="CH356" s="66"/>
      <c r="CI356" s="162"/>
      <c r="CJ356" s="155"/>
      <c r="CK356" s="155"/>
      <c r="CL356" s="155"/>
      <c r="CO356" s="66"/>
      <c r="CP356" s="162"/>
      <c r="CQ356" s="160"/>
      <c r="DT356" s="66"/>
      <c r="DU356" s="162"/>
      <c r="DV356" s="160"/>
      <c r="EE356" s="66"/>
      <c r="EF356" s="162"/>
      <c r="EG356" s="160"/>
      <c r="ER356" s="66"/>
      <c r="ES356" s="162"/>
      <c r="ET356" s="160"/>
      <c r="FR356" s="66"/>
      <c r="FS356" s="162"/>
      <c r="FT356" s="160"/>
      <c r="GR356" s="66"/>
      <c r="GS356" s="162"/>
      <c r="GT356" s="160"/>
      <c r="HG356" s="66"/>
      <c r="HH356" s="162"/>
      <c r="HK356" s="66"/>
    </row>
    <row r="357" spans="2:219">
      <c r="B357" s="160"/>
      <c r="I357" s="161"/>
      <c r="J357" s="161"/>
      <c r="L357" s="162"/>
      <c r="M357" s="160"/>
      <c r="R357" s="66"/>
      <c r="S357" s="162"/>
      <c r="Y357" s="66"/>
      <c r="Z357" s="162"/>
      <c r="AA357" s="160"/>
      <c r="AJ357" s="66"/>
      <c r="AK357" s="162"/>
      <c r="AL357" s="160"/>
      <c r="AS357" s="66"/>
      <c r="AT357" s="162"/>
      <c r="AU357" s="160"/>
      <c r="AZ357" s="66"/>
      <c r="BA357" s="162"/>
      <c r="BB357" s="160"/>
      <c r="BK357" s="66"/>
      <c r="BL357" s="162"/>
      <c r="BM357" s="160"/>
      <c r="BS357" s="66"/>
      <c r="BT357" s="162"/>
      <c r="BU357" s="160"/>
      <c r="CA357" s="162"/>
      <c r="CB357" s="160"/>
      <c r="CH357" s="66"/>
      <c r="CI357" s="162"/>
      <c r="CJ357" s="155"/>
      <c r="CK357" s="155"/>
      <c r="CL357" s="155"/>
      <c r="CO357" s="66"/>
      <c r="CP357" s="162"/>
      <c r="CQ357" s="160"/>
      <c r="DT357" s="66"/>
      <c r="DU357" s="162"/>
      <c r="DV357" s="160"/>
      <c r="EE357" s="66"/>
      <c r="EF357" s="162"/>
      <c r="EG357" s="160"/>
      <c r="ER357" s="66"/>
      <c r="ES357" s="162"/>
      <c r="ET357" s="160"/>
      <c r="FR357" s="66"/>
      <c r="FS357" s="162"/>
      <c r="FT357" s="160"/>
      <c r="GR357" s="66"/>
      <c r="GS357" s="162"/>
      <c r="GT357" s="160"/>
      <c r="HG357" s="66"/>
      <c r="HH357" s="162"/>
      <c r="HK357" s="66"/>
    </row>
    <row r="358" spans="2:219">
      <c r="B358" s="160"/>
      <c r="I358" s="161"/>
      <c r="J358" s="161"/>
      <c r="L358" s="162"/>
      <c r="M358" s="160"/>
      <c r="R358" s="66"/>
      <c r="S358" s="162"/>
      <c r="Y358" s="66"/>
      <c r="Z358" s="162"/>
      <c r="AA358" s="160"/>
      <c r="AJ358" s="66"/>
      <c r="AK358" s="162"/>
      <c r="AL358" s="160"/>
      <c r="AS358" s="66"/>
      <c r="AT358" s="162"/>
      <c r="AU358" s="160"/>
      <c r="AZ358" s="66"/>
      <c r="BA358" s="162"/>
      <c r="BB358" s="160"/>
      <c r="BK358" s="66"/>
      <c r="BL358" s="162"/>
      <c r="BM358" s="160"/>
      <c r="BS358" s="66"/>
      <c r="BT358" s="162"/>
      <c r="BU358" s="160"/>
      <c r="CA358" s="162"/>
      <c r="CB358" s="160"/>
      <c r="CH358" s="66"/>
      <c r="CI358" s="162"/>
      <c r="CJ358" s="155"/>
      <c r="CK358" s="155"/>
      <c r="CL358" s="155"/>
      <c r="CO358" s="66"/>
      <c r="CP358" s="162"/>
      <c r="CQ358" s="160"/>
      <c r="DT358" s="66"/>
      <c r="DU358" s="162"/>
      <c r="DV358" s="160"/>
      <c r="EE358" s="66"/>
      <c r="EF358" s="162"/>
      <c r="EG358" s="160"/>
      <c r="ER358" s="66"/>
      <c r="ES358" s="162"/>
      <c r="ET358" s="160"/>
      <c r="FR358" s="66"/>
      <c r="FS358" s="162"/>
      <c r="FT358" s="160"/>
      <c r="GR358" s="66"/>
      <c r="GS358" s="162"/>
      <c r="GT358" s="160"/>
      <c r="HG358" s="66"/>
      <c r="HH358" s="162"/>
      <c r="HK358" s="66"/>
    </row>
    <row r="359" spans="2:219">
      <c r="B359" s="160"/>
      <c r="I359" s="161"/>
      <c r="J359" s="161"/>
      <c r="L359" s="162"/>
      <c r="M359" s="160"/>
      <c r="R359" s="66"/>
      <c r="S359" s="162"/>
      <c r="Y359" s="66"/>
      <c r="Z359" s="162"/>
      <c r="AA359" s="160"/>
      <c r="AJ359" s="66"/>
      <c r="AK359" s="162"/>
      <c r="AL359" s="160"/>
      <c r="AS359" s="66"/>
      <c r="AT359" s="162"/>
      <c r="AU359" s="160"/>
      <c r="AZ359" s="66"/>
      <c r="BA359" s="162"/>
      <c r="BB359" s="160"/>
      <c r="BK359" s="66"/>
      <c r="BL359" s="162"/>
      <c r="BM359" s="160"/>
      <c r="BS359" s="66"/>
      <c r="BT359" s="162"/>
      <c r="BU359" s="160"/>
      <c r="CA359" s="162"/>
      <c r="CB359" s="160"/>
      <c r="CH359" s="66"/>
      <c r="CI359" s="162"/>
      <c r="CJ359" s="155"/>
      <c r="CK359" s="155"/>
      <c r="CL359" s="155"/>
      <c r="CO359" s="66"/>
      <c r="CP359" s="162"/>
      <c r="CQ359" s="160"/>
      <c r="DT359" s="66"/>
      <c r="DU359" s="162"/>
      <c r="DV359" s="160"/>
      <c r="EE359" s="66"/>
      <c r="EF359" s="162"/>
      <c r="EG359" s="160"/>
      <c r="ER359" s="66"/>
      <c r="ES359" s="162"/>
      <c r="ET359" s="160"/>
      <c r="FR359" s="66"/>
      <c r="FS359" s="162"/>
      <c r="FT359" s="160"/>
      <c r="GR359" s="66"/>
      <c r="GS359" s="162"/>
      <c r="GT359" s="160"/>
      <c r="HG359" s="66"/>
      <c r="HH359" s="162"/>
      <c r="HK359" s="66"/>
    </row>
    <row r="360" spans="2:219">
      <c r="B360" s="160"/>
      <c r="I360" s="161"/>
      <c r="J360" s="161"/>
      <c r="L360" s="162"/>
      <c r="M360" s="160"/>
      <c r="R360" s="66"/>
      <c r="S360" s="162"/>
      <c r="Y360" s="66"/>
      <c r="Z360" s="162"/>
      <c r="AA360" s="160"/>
      <c r="AJ360" s="66"/>
      <c r="AK360" s="162"/>
      <c r="AL360" s="160"/>
      <c r="AS360" s="66"/>
      <c r="AT360" s="162"/>
      <c r="AU360" s="160"/>
      <c r="AZ360" s="66"/>
      <c r="BA360" s="162"/>
      <c r="BB360" s="160"/>
      <c r="BK360" s="66"/>
      <c r="BL360" s="162"/>
      <c r="BM360" s="160"/>
      <c r="BS360" s="66"/>
      <c r="BT360" s="162"/>
      <c r="BU360" s="160"/>
      <c r="CA360" s="162"/>
      <c r="CB360" s="160"/>
      <c r="CH360" s="66"/>
      <c r="CI360" s="162"/>
      <c r="CJ360" s="155"/>
      <c r="CK360" s="155"/>
      <c r="CL360" s="155"/>
      <c r="CO360" s="66"/>
      <c r="CP360" s="162"/>
      <c r="CQ360" s="160"/>
      <c r="DT360" s="66"/>
      <c r="DU360" s="162"/>
      <c r="DV360" s="160"/>
      <c r="EE360" s="66"/>
      <c r="EF360" s="162"/>
      <c r="EG360" s="160"/>
      <c r="ER360" s="66"/>
      <c r="ES360" s="162"/>
      <c r="ET360" s="160"/>
      <c r="FR360" s="66"/>
      <c r="FS360" s="162"/>
      <c r="FT360" s="160"/>
      <c r="GR360" s="66"/>
      <c r="GS360" s="162"/>
      <c r="GT360" s="160"/>
      <c r="HG360" s="66"/>
      <c r="HH360" s="162"/>
      <c r="HK360" s="66"/>
    </row>
    <row r="361" spans="2:219">
      <c r="B361" s="160"/>
      <c r="I361" s="161"/>
      <c r="J361" s="161"/>
      <c r="L361" s="162"/>
      <c r="M361" s="160"/>
      <c r="R361" s="66"/>
      <c r="S361" s="162"/>
      <c r="Y361" s="66"/>
      <c r="Z361" s="162"/>
      <c r="AA361" s="160"/>
      <c r="AJ361" s="66"/>
      <c r="AK361" s="162"/>
      <c r="AL361" s="160"/>
      <c r="AS361" s="66"/>
      <c r="AT361" s="162"/>
      <c r="AU361" s="160"/>
      <c r="AZ361" s="66"/>
      <c r="BA361" s="162"/>
      <c r="BB361" s="160"/>
      <c r="BK361" s="66"/>
      <c r="BL361" s="162"/>
      <c r="BM361" s="160"/>
      <c r="BS361" s="66"/>
      <c r="BT361" s="162"/>
      <c r="BU361" s="160"/>
      <c r="CA361" s="162"/>
      <c r="CB361" s="160"/>
      <c r="CH361" s="66"/>
      <c r="CI361" s="162"/>
      <c r="CJ361" s="155"/>
      <c r="CK361" s="155"/>
      <c r="CL361" s="155"/>
      <c r="CO361" s="66"/>
      <c r="CP361" s="162"/>
      <c r="CQ361" s="160"/>
      <c r="DT361" s="66"/>
      <c r="DU361" s="162"/>
      <c r="DV361" s="160"/>
      <c r="EE361" s="66"/>
      <c r="EF361" s="162"/>
      <c r="EG361" s="160"/>
      <c r="ER361" s="66"/>
      <c r="ES361" s="162"/>
      <c r="ET361" s="160"/>
      <c r="FR361" s="66"/>
      <c r="FS361" s="162"/>
      <c r="FT361" s="160"/>
      <c r="GR361" s="66"/>
      <c r="GS361" s="162"/>
      <c r="GT361" s="160"/>
      <c r="HG361" s="66"/>
      <c r="HH361" s="162"/>
      <c r="HK361" s="66"/>
    </row>
    <row r="362" spans="2:219">
      <c r="B362" s="160"/>
      <c r="I362" s="161"/>
      <c r="J362" s="161"/>
      <c r="L362" s="162"/>
      <c r="M362" s="160"/>
      <c r="R362" s="66"/>
      <c r="S362" s="162"/>
      <c r="Y362" s="66"/>
      <c r="Z362" s="162"/>
      <c r="AA362" s="160"/>
      <c r="AJ362" s="66"/>
      <c r="AK362" s="162"/>
      <c r="AL362" s="160"/>
      <c r="AS362" s="66"/>
      <c r="AT362" s="162"/>
      <c r="AU362" s="160"/>
      <c r="AZ362" s="66"/>
      <c r="BA362" s="162"/>
      <c r="BB362" s="160"/>
      <c r="BK362" s="66"/>
      <c r="BL362" s="162"/>
      <c r="BM362" s="160"/>
      <c r="BS362" s="66"/>
      <c r="BT362" s="162"/>
      <c r="BU362" s="160"/>
      <c r="CA362" s="162"/>
      <c r="CB362" s="160"/>
      <c r="CH362" s="66"/>
      <c r="CI362" s="162"/>
      <c r="CJ362" s="155"/>
      <c r="CK362" s="155"/>
      <c r="CL362" s="155"/>
      <c r="CO362" s="66"/>
      <c r="CP362" s="162"/>
      <c r="CQ362" s="160"/>
      <c r="DT362" s="66"/>
      <c r="DU362" s="162"/>
      <c r="DV362" s="160"/>
      <c r="EE362" s="66"/>
      <c r="EF362" s="162"/>
      <c r="EG362" s="160"/>
      <c r="ER362" s="66"/>
      <c r="ES362" s="162"/>
      <c r="ET362" s="160"/>
      <c r="FR362" s="66"/>
      <c r="FS362" s="162"/>
      <c r="FT362" s="160"/>
      <c r="GR362" s="66"/>
      <c r="GS362" s="162"/>
      <c r="GT362" s="160"/>
      <c r="HG362" s="66"/>
      <c r="HH362" s="162"/>
      <c r="HK362" s="66"/>
    </row>
    <row r="363" spans="2:219">
      <c r="B363" s="160"/>
      <c r="I363" s="161"/>
      <c r="J363" s="161"/>
      <c r="L363" s="162"/>
      <c r="M363" s="160"/>
      <c r="R363" s="66"/>
      <c r="S363" s="162"/>
      <c r="Y363" s="66"/>
      <c r="Z363" s="162"/>
      <c r="AA363" s="160"/>
      <c r="AJ363" s="66"/>
      <c r="AK363" s="162"/>
      <c r="AL363" s="160"/>
      <c r="AS363" s="66"/>
      <c r="AT363" s="162"/>
      <c r="AU363" s="160"/>
      <c r="AZ363" s="66"/>
      <c r="BA363" s="162"/>
      <c r="BB363" s="160"/>
      <c r="BK363" s="66"/>
      <c r="BL363" s="162"/>
      <c r="BM363" s="160"/>
      <c r="BS363" s="66"/>
      <c r="BT363" s="162"/>
      <c r="BU363" s="160"/>
      <c r="CA363" s="162"/>
      <c r="CB363" s="160"/>
      <c r="CH363" s="66"/>
      <c r="CI363" s="162"/>
      <c r="CJ363" s="155"/>
      <c r="CK363" s="155"/>
      <c r="CL363" s="155"/>
      <c r="CO363" s="66"/>
      <c r="CP363" s="162"/>
      <c r="CQ363" s="160"/>
      <c r="DT363" s="66"/>
      <c r="DU363" s="162"/>
      <c r="DV363" s="160"/>
      <c r="EE363" s="66"/>
      <c r="EF363" s="162"/>
      <c r="EG363" s="160"/>
      <c r="ER363" s="66"/>
      <c r="ES363" s="162"/>
      <c r="ET363" s="160"/>
      <c r="FR363" s="66"/>
      <c r="FS363" s="162"/>
      <c r="FT363" s="160"/>
      <c r="GR363" s="66"/>
      <c r="GS363" s="162"/>
      <c r="GT363" s="160"/>
      <c r="HG363" s="66"/>
      <c r="HH363" s="162"/>
      <c r="HK363" s="66"/>
    </row>
    <row r="364" spans="2:219">
      <c r="B364" s="160"/>
      <c r="I364" s="161"/>
      <c r="J364" s="161"/>
      <c r="L364" s="162"/>
      <c r="M364" s="160"/>
      <c r="R364" s="66"/>
      <c r="S364" s="162"/>
      <c r="Y364" s="66"/>
      <c r="Z364" s="162"/>
      <c r="AA364" s="160"/>
      <c r="AJ364" s="66"/>
      <c r="AK364" s="162"/>
      <c r="AL364" s="160"/>
      <c r="AS364" s="66"/>
      <c r="AT364" s="162"/>
      <c r="AU364" s="160"/>
      <c r="AZ364" s="66"/>
      <c r="BA364" s="162"/>
      <c r="BB364" s="160"/>
      <c r="BK364" s="66"/>
      <c r="BL364" s="162"/>
      <c r="BM364" s="160"/>
      <c r="BS364" s="66"/>
      <c r="BT364" s="162"/>
      <c r="BU364" s="160"/>
      <c r="CA364" s="162"/>
      <c r="CB364" s="160"/>
      <c r="CH364" s="66"/>
      <c r="CI364" s="162"/>
      <c r="CJ364" s="155"/>
      <c r="CK364" s="155"/>
      <c r="CL364" s="155"/>
      <c r="CO364" s="66"/>
      <c r="CP364" s="162"/>
      <c r="CQ364" s="160"/>
      <c r="DT364" s="66"/>
      <c r="DU364" s="162"/>
      <c r="DV364" s="160"/>
      <c r="EE364" s="66"/>
      <c r="EF364" s="162"/>
      <c r="EG364" s="160"/>
      <c r="ER364" s="66"/>
      <c r="ES364" s="162"/>
      <c r="ET364" s="160"/>
      <c r="FR364" s="66"/>
      <c r="FS364" s="162"/>
      <c r="FT364" s="160"/>
      <c r="GR364" s="66"/>
      <c r="GS364" s="162"/>
      <c r="GT364" s="160"/>
      <c r="HG364" s="66"/>
      <c r="HH364" s="162"/>
      <c r="HK364" s="66"/>
    </row>
    <row r="365" spans="2:219">
      <c r="B365" s="160"/>
      <c r="I365" s="161"/>
      <c r="J365" s="161"/>
      <c r="L365" s="162"/>
      <c r="M365" s="160"/>
      <c r="R365" s="66"/>
      <c r="S365" s="162"/>
      <c r="Y365" s="66"/>
      <c r="Z365" s="162"/>
      <c r="AA365" s="160"/>
      <c r="AJ365" s="66"/>
      <c r="AK365" s="162"/>
      <c r="AL365" s="160"/>
      <c r="AS365" s="66"/>
      <c r="AT365" s="162"/>
      <c r="AU365" s="160"/>
      <c r="AZ365" s="66"/>
      <c r="BA365" s="162"/>
      <c r="BB365" s="160"/>
      <c r="BK365" s="66"/>
      <c r="BL365" s="162"/>
      <c r="BM365" s="160"/>
      <c r="BS365" s="66"/>
      <c r="BT365" s="162"/>
      <c r="BU365" s="160"/>
      <c r="CA365" s="162"/>
      <c r="CB365" s="160"/>
      <c r="CH365" s="66"/>
      <c r="CI365" s="162"/>
      <c r="CJ365" s="155"/>
      <c r="CK365" s="155"/>
      <c r="CL365" s="155"/>
      <c r="CO365" s="66"/>
      <c r="CP365" s="162"/>
      <c r="CQ365" s="160"/>
      <c r="DT365" s="66"/>
      <c r="DU365" s="162"/>
      <c r="DV365" s="160"/>
      <c r="EE365" s="66"/>
      <c r="EF365" s="162"/>
      <c r="EG365" s="160"/>
      <c r="ER365" s="66"/>
      <c r="ES365" s="162"/>
      <c r="ET365" s="160"/>
      <c r="FR365" s="66"/>
      <c r="FS365" s="162"/>
      <c r="FT365" s="160"/>
      <c r="GR365" s="66"/>
      <c r="GS365" s="162"/>
      <c r="GT365" s="160"/>
      <c r="HG365" s="66"/>
      <c r="HH365" s="162"/>
      <c r="HK365" s="66"/>
    </row>
    <row r="366" spans="2:219">
      <c r="B366" s="160"/>
      <c r="I366" s="161"/>
      <c r="J366" s="161"/>
      <c r="L366" s="162"/>
      <c r="M366" s="160"/>
      <c r="R366" s="66"/>
      <c r="S366" s="162"/>
      <c r="Y366" s="66"/>
      <c r="Z366" s="162"/>
      <c r="AA366" s="160"/>
      <c r="AJ366" s="66"/>
      <c r="AK366" s="162"/>
      <c r="AL366" s="160"/>
      <c r="AS366" s="66"/>
      <c r="AT366" s="162"/>
      <c r="AU366" s="160"/>
      <c r="AZ366" s="66"/>
      <c r="BA366" s="162"/>
      <c r="BB366" s="160"/>
      <c r="BK366" s="66"/>
      <c r="BL366" s="162"/>
      <c r="BM366" s="160"/>
      <c r="BS366" s="66"/>
      <c r="BT366" s="162"/>
      <c r="BU366" s="160"/>
      <c r="CA366" s="162"/>
      <c r="CB366" s="160"/>
      <c r="CH366" s="66"/>
      <c r="CI366" s="162"/>
      <c r="CJ366" s="155"/>
      <c r="CK366" s="155"/>
      <c r="CL366" s="155"/>
      <c r="CO366" s="66"/>
      <c r="CP366" s="162"/>
      <c r="CQ366" s="160"/>
      <c r="DT366" s="66"/>
      <c r="DU366" s="162"/>
      <c r="DV366" s="160"/>
      <c r="EE366" s="66"/>
      <c r="EF366" s="162"/>
      <c r="EG366" s="160"/>
      <c r="ER366" s="66"/>
      <c r="ES366" s="162"/>
      <c r="ET366" s="160"/>
      <c r="FR366" s="66"/>
      <c r="FS366" s="162"/>
      <c r="FT366" s="160"/>
      <c r="GR366" s="66"/>
      <c r="GS366" s="162"/>
      <c r="GT366" s="160"/>
      <c r="HG366" s="66"/>
      <c r="HH366" s="162"/>
      <c r="HK366" s="66"/>
    </row>
    <row r="367" spans="2:219">
      <c r="B367" s="160"/>
      <c r="I367" s="161"/>
      <c r="J367" s="161"/>
      <c r="L367" s="162"/>
      <c r="M367" s="160"/>
      <c r="R367" s="66"/>
      <c r="S367" s="162"/>
      <c r="Y367" s="66"/>
      <c r="Z367" s="162"/>
      <c r="AA367" s="160"/>
      <c r="AJ367" s="66"/>
      <c r="AK367" s="162"/>
      <c r="AL367" s="160"/>
      <c r="AS367" s="66"/>
      <c r="AT367" s="162"/>
      <c r="AU367" s="160"/>
      <c r="AZ367" s="66"/>
      <c r="BA367" s="162"/>
      <c r="BB367" s="160"/>
      <c r="BK367" s="66"/>
      <c r="BL367" s="162"/>
      <c r="BM367" s="160"/>
      <c r="BS367" s="66"/>
      <c r="BT367" s="162"/>
      <c r="BU367" s="160"/>
      <c r="CA367" s="162"/>
      <c r="CB367" s="160"/>
      <c r="CH367" s="66"/>
      <c r="CI367" s="162"/>
      <c r="CJ367" s="155"/>
      <c r="CK367" s="155"/>
      <c r="CL367" s="155"/>
      <c r="CO367" s="66"/>
      <c r="CP367" s="162"/>
      <c r="CQ367" s="160"/>
      <c r="DT367" s="66"/>
      <c r="DU367" s="162"/>
      <c r="DV367" s="160"/>
      <c r="EE367" s="66"/>
      <c r="EF367" s="162"/>
      <c r="EG367" s="160"/>
      <c r="ER367" s="66"/>
      <c r="ES367" s="162"/>
      <c r="ET367" s="160"/>
      <c r="FR367" s="66"/>
      <c r="FS367" s="162"/>
      <c r="FT367" s="160"/>
      <c r="GR367" s="66"/>
      <c r="GS367" s="162"/>
      <c r="GT367" s="160"/>
      <c r="HG367" s="66"/>
      <c r="HH367" s="162"/>
      <c r="HK367" s="66"/>
    </row>
    <row r="368" spans="2:219">
      <c r="B368" s="160"/>
      <c r="I368" s="161"/>
      <c r="J368" s="161"/>
      <c r="L368" s="162"/>
      <c r="M368" s="160"/>
      <c r="R368" s="66"/>
      <c r="S368" s="162"/>
      <c r="Y368" s="66"/>
      <c r="Z368" s="162"/>
      <c r="AA368" s="160"/>
      <c r="AJ368" s="66"/>
      <c r="AK368" s="162"/>
      <c r="AL368" s="160"/>
      <c r="AS368" s="66"/>
      <c r="AT368" s="162"/>
      <c r="AU368" s="160"/>
      <c r="AZ368" s="66"/>
      <c r="BA368" s="162"/>
      <c r="BB368" s="160"/>
      <c r="BK368" s="66"/>
      <c r="BL368" s="162"/>
      <c r="BM368" s="160"/>
      <c r="BS368" s="66"/>
      <c r="BT368" s="162"/>
      <c r="BU368" s="160"/>
      <c r="CA368" s="162"/>
      <c r="CB368" s="160"/>
      <c r="CH368" s="66"/>
      <c r="CI368" s="162"/>
      <c r="CJ368" s="155"/>
      <c r="CK368" s="155"/>
      <c r="CL368" s="155"/>
      <c r="CO368" s="66"/>
      <c r="CP368" s="162"/>
      <c r="CQ368" s="160"/>
      <c r="DT368" s="66"/>
      <c r="DU368" s="162"/>
      <c r="DV368" s="160"/>
      <c r="EE368" s="66"/>
      <c r="EF368" s="162"/>
      <c r="EG368" s="160"/>
      <c r="ER368" s="66"/>
      <c r="ES368" s="162"/>
      <c r="ET368" s="160"/>
      <c r="FR368" s="66"/>
      <c r="FS368" s="162"/>
      <c r="FT368" s="160"/>
      <c r="GR368" s="66"/>
      <c r="GS368" s="162"/>
      <c r="GT368" s="160"/>
      <c r="HG368" s="66"/>
      <c r="HH368" s="162"/>
      <c r="HK368" s="66"/>
    </row>
    <row r="369" spans="2:219">
      <c r="B369" s="160"/>
      <c r="I369" s="161"/>
      <c r="J369" s="161"/>
      <c r="L369" s="162"/>
      <c r="M369" s="160"/>
      <c r="R369" s="66"/>
      <c r="S369" s="162"/>
      <c r="Y369" s="66"/>
      <c r="Z369" s="162"/>
      <c r="AA369" s="160"/>
      <c r="AJ369" s="66"/>
      <c r="AK369" s="162"/>
      <c r="AL369" s="160"/>
      <c r="AS369" s="66"/>
      <c r="AT369" s="162"/>
      <c r="AU369" s="160"/>
      <c r="AZ369" s="66"/>
      <c r="BA369" s="162"/>
      <c r="BB369" s="160"/>
      <c r="BK369" s="66"/>
      <c r="BL369" s="162"/>
      <c r="BM369" s="160"/>
      <c r="BS369" s="66"/>
      <c r="BT369" s="162"/>
      <c r="BU369" s="160"/>
      <c r="CA369" s="162"/>
      <c r="CB369" s="160"/>
      <c r="CH369" s="66"/>
      <c r="CI369" s="162"/>
      <c r="CJ369" s="155"/>
      <c r="CK369" s="155"/>
      <c r="CL369" s="155"/>
      <c r="CO369" s="66"/>
      <c r="CP369" s="162"/>
      <c r="CQ369" s="160"/>
      <c r="DT369" s="66"/>
      <c r="DU369" s="162"/>
      <c r="DV369" s="160"/>
      <c r="EE369" s="66"/>
      <c r="EF369" s="162"/>
      <c r="EG369" s="160"/>
      <c r="ER369" s="66"/>
      <c r="ES369" s="162"/>
      <c r="ET369" s="160"/>
      <c r="FR369" s="66"/>
      <c r="FS369" s="162"/>
      <c r="FT369" s="160"/>
      <c r="GR369" s="66"/>
      <c r="GS369" s="162"/>
      <c r="GT369" s="160"/>
      <c r="HG369" s="66"/>
      <c r="HH369" s="162"/>
      <c r="HK369" s="66"/>
    </row>
    <row r="370" spans="2:219">
      <c r="B370" s="160"/>
      <c r="I370" s="161"/>
      <c r="J370" s="161"/>
      <c r="L370" s="162"/>
      <c r="M370" s="160"/>
      <c r="R370" s="66"/>
      <c r="S370" s="162"/>
      <c r="Y370" s="66"/>
      <c r="Z370" s="162"/>
      <c r="AA370" s="160"/>
      <c r="AJ370" s="66"/>
      <c r="AK370" s="162"/>
      <c r="AL370" s="160"/>
      <c r="AS370" s="66"/>
      <c r="AT370" s="162"/>
      <c r="AU370" s="160"/>
      <c r="AZ370" s="66"/>
      <c r="BA370" s="162"/>
      <c r="BB370" s="160"/>
      <c r="BK370" s="66"/>
      <c r="BL370" s="162"/>
      <c r="BM370" s="160"/>
      <c r="BS370" s="66"/>
      <c r="BT370" s="162"/>
      <c r="BU370" s="160"/>
      <c r="CA370" s="162"/>
      <c r="CB370" s="160"/>
      <c r="CH370" s="66"/>
      <c r="CI370" s="162"/>
      <c r="CJ370" s="155"/>
      <c r="CK370" s="155"/>
      <c r="CL370" s="155"/>
      <c r="CO370" s="66"/>
      <c r="CP370" s="162"/>
      <c r="CQ370" s="160"/>
      <c r="DT370" s="66"/>
      <c r="DU370" s="162"/>
      <c r="DV370" s="160"/>
      <c r="EE370" s="66"/>
      <c r="EF370" s="162"/>
      <c r="EG370" s="160"/>
      <c r="ER370" s="66"/>
      <c r="ES370" s="162"/>
      <c r="ET370" s="160"/>
      <c r="FR370" s="66"/>
      <c r="FS370" s="162"/>
      <c r="FT370" s="160"/>
      <c r="GR370" s="66"/>
      <c r="GS370" s="162"/>
      <c r="GT370" s="160"/>
      <c r="HG370" s="66"/>
      <c r="HH370" s="162"/>
      <c r="HK370" s="66"/>
    </row>
    <row r="371" spans="2:219">
      <c r="B371" s="160"/>
      <c r="I371" s="161"/>
      <c r="J371" s="161"/>
      <c r="L371" s="162"/>
      <c r="M371" s="160"/>
      <c r="R371" s="66"/>
      <c r="S371" s="162"/>
      <c r="Y371" s="66"/>
      <c r="Z371" s="162"/>
      <c r="AA371" s="160"/>
      <c r="AJ371" s="66"/>
      <c r="AK371" s="162"/>
      <c r="AL371" s="160"/>
      <c r="AS371" s="66"/>
      <c r="AT371" s="162"/>
      <c r="AU371" s="160"/>
      <c r="AZ371" s="66"/>
      <c r="BA371" s="162"/>
      <c r="BB371" s="160"/>
      <c r="BK371" s="66"/>
      <c r="BL371" s="162"/>
      <c r="BM371" s="160"/>
      <c r="BS371" s="66"/>
      <c r="BT371" s="162"/>
      <c r="BU371" s="160"/>
      <c r="CA371" s="162"/>
      <c r="CB371" s="160"/>
      <c r="CH371" s="66"/>
      <c r="CI371" s="162"/>
      <c r="CJ371" s="155"/>
      <c r="CK371" s="155"/>
      <c r="CL371" s="155"/>
      <c r="CO371" s="66"/>
      <c r="CP371" s="162"/>
      <c r="CQ371" s="160"/>
      <c r="DT371" s="66"/>
      <c r="DU371" s="162"/>
      <c r="DV371" s="160"/>
      <c r="EE371" s="66"/>
      <c r="EF371" s="162"/>
      <c r="EG371" s="160"/>
      <c r="ER371" s="66"/>
      <c r="ES371" s="162"/>
      <c r="ET371" s="160"/>
      <c r="FR371" s="66"/>
      <c r="FS371" s="162"/>
      <c r="FT371" s="160"/>
      <c r="GR371" s="66"/>
      <c r="GS371" s="162"/>
      <c r="GT371" s="160"/>
      <c r="HG371" s="66"/>
      <c r="HH371" s="162"/>
      <c r="HK371" s="66"/>
    </row>
    <row r="372" spans="2:219">
      <c r="B372" s="160"/>
      <c r="I372" s="161"/>
      <c r="J372" s="161"/>
      <c r="L372" s="162"/>
      <c r="M372" s="160"/>
      <c r="R372" s="66"/>
      <c r="S372" s="162"/>
      <c r="Y372" s="66"/>
      <c r="Z372" s="162"/>
      <c r="AA372" s="160"/>
      <c r="AJ372" s="66"/>
      <c r="AK372" s="162"/>
      <c r="AL372" s="160"/>
      <c r="AS372" s="66"/>
      <c r="AT372" s="162"/>
      <c r="AU372" s="160"/>
      <c r="AZ372" s="66"/>
      <c r="BA372" s="162"/>
      <c r="BB372" s="160"/>
      <c r="BK372" s="66"/>
      <c r="BL372" s="162"/>
      <c r="BM372" s="160"/>
      <c r="BS372" s="66"/>
      <c r="BT372" s="162"/>
      <c r="BU372" s="160"/>
      <c r="CA372" s="162"/>
      <c r="CB372" s="160"/>
      <c r="CH372" s="66"/>
      <c r="CI372" s="162"/>
      <c r="CJ372" s="155"/>
      <c r="CK372" s="155"/>
      <c r="CL372" s="155"/>
      <c r="CO372" s="66"/>
      <c r="CP372" s="162"/>
      <c r="CQ372" s="160"/>
      <c r="DT372" s="66"/>
      <c r="DU372" s="162"/>
      <c r="DV372" s="160"/>
      <c r="EE372" s="66"/>
      <c r="EF372" s="162"/>
      <c r="EG372" s="160"/>
      <c r="ER372" s="66"/>
      <c r="ES372" s="162"/>
      <c r="ET372" s="160"/>
      <c r="FR372" s="66"/>
      <c r="FS372" s="162"/>
      <c r="FT372" s="160"/>
      <c r="GR372" s="66"/>
      <c r="GS372" s="162"/>
      <c r="GT372" s="160"/>
      <c r="HG372" s="66"/>
      <c r="HH372" s="162"/>
      <c r="HK372" s="66"/>
    </row>
    <row r="373" spans="2:219">
      <c r="B373" s="160"/>
      <c r="I373" s="161"/>
      <c r="J373" s="161"/>
      <c r="L373" s="162"/>
      <c r="M373" s="160"/>
      <c r="R373" s="66"/>
      <c r="S373" s="162"/>
      <c r="Y373" s="66"/>
      <c r="Z373" s="162"/>
      <c r="AA373" s="160"/>
      <c r="AJ373" s="66"/>
      <c r="AK373" s="162"/>
      <c r="AL373" s="160"/>
      <c r="AS373" s="66"/>
      <c r="AT373" s="162"/>
      <c r="AU373" s="160"/>
      <c r="AZ373" s="66"/>
      <c r="BA373" s="162"/>
      <c r="BB373" s="160"/>
      <c r="BK373" s="66"/>
      <c r="BL373" s="162"/>
      <c r="BM373" s="160"/>
      <c r="BS373" s="66"/>
      <c r="BT373" s="162"/>
      <c r="BU373" s="160"/>
      <c r="CA373" s="162"/>
      <c r="CB373" s="160"/>
      <c r="CH373" s="66"/>
      <c r="CI373" s="162"/>
      <c r="CJ373" s="155"/>
      <c r="CK373" s="155"/>
      <c r="CL373" s="155"/>
      <c r="CO373" s="66"/>
      <c r="CP373" s="162"/>
      <c r="CQ373" s="160"/>
      <c r="DT373" s="66"/>
      <c r="DU373" s="162"/>
      <c r="DV373" s="160"/>
      <c r="EE373" s="66"/>
      <c r="EF373" s="162"/>
      <c r="EG373" s="160"/>
      <c r="ER373" s="66"/>
      <c r="ES373" s="162"/>
      <c r="ET373" s="160"/>
      <c r="FR373" s="66"/>
      <c r="FS373" s="162"/>
      <c r="FT373" s="160"/>
      <c r="GR373" s="66"/>
      <c r="GS373" s="162"/>
      <c r="GT373" s="160"/>
      <c r="HG373" s="66"/>
      <c r="HH373" s="162"/>
      <c r="HK373" s="66"/>
    </row>
    <row r="374" spans="2:219">
      <c r="B374" s="160"/>
      <c r="I374" s="161"/>
      <c r="J374" s="161"/>
      <c r="L374" s="162"/>
      <c r="M374" s="160"/>
      <c r="R374" s="66"/>
      <c r="S374" s="162"/>
      <c r="Y374" s="66"/>
      <c r="Z374" s="162"/>
      <c r="AA374" s="160"/>
      <c r="AJ374" s="66"/>
      <c r="AK374" s="162"/>
      <c r="AL374" s="160"/>
      <c r="AS374" s="66"/>
      <c r="AT374" s="162"/>
      <c r="AU374" s="160"/>
      <c r="AZ374" s="66"/>
      <c r="BA374" s="162"/>
      <c r="BB374" s="160"/>
      <c r="BK374" s="66"/>
      <c r="BL374" s="162"/>
      <c r="BM374" s="160"/>
      <c r="BS374" s="66"/>
      <c r="BT374" s="162"/>
      <c r="BU374" s="160"/>
      <c r="CA374" s="162"/>
      <c r="CB374" s="160"/>
      <c r="CH374" s="66"/>
      <c r="CI374" s="162"/>
      <c r="CJ374" s="155"/>
      <c r="CK374" s="155"/>
      <c r="CL374" s="155"/>
      <c r="CO374" s="66"/>
      <c r="CP374" s="162"/>
      <c r="CQ374" s="160"/>
      <c r="DT374" s="66"/>
      <c r="DU374" s="162"/>
      <c r="DV374" s="160"/>
      <c r="EE374" s="66"/>
      <c r="EF374" s="162"/>
      <c r="EG374" s="160"/>
      <c r="ER374" s="66"/>
      <c r="ES374" s="162"/>
      <c r="ET374" s="160"/>
      <c r="FR374" s="66"/>
      <c r="FS374" s="162"/>
      <c r="FT374" s="160"/>
      <c r="GR374" s="66"/>
      <c r="GS374" s="162"/>
      <c r="GT374" s="160"/>
      <c r="HG374" s="66"/>
      <c r="HH374" s="162"/>
      <c r="HK374" s="66"/>
    </row>
    <row r="375" spans="2:219">
      <c r="B375" s="160"/>
      <c r="I375" s="161"/>
      <c r="J375" s="161"/>
      <c r="L375" s="162"/>
      <c r="M375" s="160"/>
      <c r="R375" s="66"/>
      <c r="S375" s="162"/>
      <c r="Y375" s="66"/>
      <c r="Z375" s="162"/>
      <c r="AA375" s="160"/>
      <c r="AJ375" s="66"/>
      <c r="AK375" s="162"/>
      <c r="AL375" s="160"/>
      <c r="AS375" s="66"/>
      <c r="AT375" s="162"/>
      <c r="AU375" s="160"/>
      <c r="AZ375" s="66"/>
      <c r="BA375" s="162"/>
      <c r="BB375" s="160"/>
      <c r="BK375" s="66"/>
      <c r="BL375" s="162"/>
      <c r="BM375" s="160"/>
      <c r="BS375" s="66"/>
      <c r="BT375" s="162"/>
      <c r="BU375" s="160"/>
      <c r="CA375" s="162"/>
      <c r="CB375" s="160"/>
      <c r="CH375" s="66"/>
      <c r="CI375" s="162"/>
      <c r="CJ375" s="155"/>
      <c r="CK375" s="155"/>
      <c r="CL375" s="155"/>
      <c r="CO375" s="66"/>
      <c r="CP375" s="162"/>
      <c r="CQ375" s="160"/>
      <c r="DT375" s="66"/>
      <c r="DU375" s="162"/>
      <c r="DV375" s="160"/>
      <c r="EE375" s="66"/>
      <c r="EF375" s="162"/>
      <c r="EG375" s="160"/>
      <c r="ER375" s="66"/>
      <c r="ES375" s="162"/>
      <c r="ET375" s="160"/>
      <c r="FR375" s="66"/>
      <c r="FS375" s="162"/>
      <c r="FT375" s="160"/>
      <c r="GR375" s="66"/>
      <c r="GS375" s="162"/>
      <c r="GT375" s="160"/>
      <c r="HG375" s="66"/>
      <c r="HH375" s="162"/>
      <c r="HK375" s="66"/>
    </row>
    <row r="376" spans="2:219">
      <c r="B376" s="160"/>
      <c r="I376" s="161"/>
      <c r="J376" s="161"/>
      <c r="L376" s="162"/>
      <c r="M376" s="160"/>
      <c r="R376" s="66"/>
      <c r="S376" s="162"/>
      <c r="Y376" s="66"/>
      <c r="Z376" s="162"/>
      <c r="AA376" s="160"/>
      <c r="AJ376" s="66"/>
      <c r="AK376" s="162"/>
      <c r="AL376" s="160"/>
      <c r="AS376" s="66"/>
      <c r="AT376" s="162"/>
      <c r="AU376" s="160"/>
      <c r="AZ376" s="66"/>
      <c r="BA376" s="162"/>
      <c r="BB376" s="160"/>
      <c r="BK376" s="66"/>
      <c r="BL376" s="162"/>
      <c r="BM376" s="160"/>
      <c r="BS376" s="66"/>
      <c r="BT376" s="162"/>
      <c r="BU376" s="160"/>
      <c r="CA376" s="162"/>
      <c r="CB376" s="160"/>
      <c r="CH376" s="66"/>
      <c r="CI376" s="162"/>
      <c r="CJ376" s="155"/>
      <c r="CK376" s="155"/>
      <c r="CL376" s="155"/>
      <c r="CO376" s="66"/>
      <c r="CP376" s="162"/>
      <c r="CQ376" s="160"/>
      <c r="DT376" s="66"/>
      <c r="DU376" s="162"/>
      <c r="DV376" s="160"/>
      <c r="EE376" s="66"/>
      <c r="EF376" s="162"/>
      <c r="EG376" s="160"/>
      <c r="ER376" s="66"/>
      <c r="ES376" s="162"/>
      <c r="ET376" s="160"/>
      <c r="FR376" s="66"/>
      <c r="FS376" s="162"/>
      <c r="FT376" s="160"/>
      <c r="GR376" s="66"/>
      <c r="GS376" s="162"/>
      <c r="GT376" s="160"/>
      <c r="HG376" s="66"/>
      <c r="HH376" s="162"/>
      <c r="HK376" s="66"/>
    </row>
    <row r="377" spans="2:219">
      <c r="B377" s="160"/>
      <c r="I377" s="161"/>
      <c r="J377" s="161"/>
      <c r="L377" s="162"/>
      <c r="M377" s="160"/>
      <c r="R377" s="66"/>
      <c r="S377" s="162"/>
      <c r="Y377" s="66"/>
      <c r="Z377" s="162"/>
      <c r="AA377" s="160"/>
      <c r="AJ377" s="66"/>
      <c r="AK377" s="162"/>
      <c r="AL377" s="160"/>
      <c r="AS377" s="66"/>
      <c r="AT377" s="162"/>
      <c r="AU377" s="160"/>
      <c r="AZ377" s="66"/>
      <c r="BA377" s="162"/>
      <c r="BB377" s="160"/>
      <c r="BK377" s="66"/>
      <c r="BL377" s="162"/>
      <c r="BM377" s="160"/>
      <c r="BS377" s="66"/>
      <c r="BT377" s="162"/>
      <c r="BU377" s="160"/>
      <c r="CA377" s="162"/>
      <c r="CB377" s="160"/>
      <c r="CH377" s="66"/>
      <c r="CI377" s="162"/>
      <c r="CJ377" s="155"/>
      <c r="CK377" s="155"/>
      <c r="CL377" s="155"/>
      <c r="CO377" s="66"/>
      <c r="CP377" s="162"/>
      <c r="CQ377" s="160"/>
      <c r="DT377" s="66"/>
      <c r="DU377" s="162"/>
      <c r="DV377" s="160"/>
      <c r="EE377" s="66"/>
      <c r="EF377" s="162"/>
      <c r="EG377" s="160"/>
      <c r="ER377" s="66"/>
      <c r="ES377" s="162"/>
      <c r="ET377" s="160"/>
      <c r="FR377" s="66"/>
      <c r="FS377" s="162"/>
      <c r="FT377" s="160"/>
      <c r="GR377" s="66"/>
      <c r="GS377" s="162"/>
      <c r="GT377" s="160"/>
      <c r="HG377" s="66"/>
      <c r="HH377" s="162"/>
      <c r="HK377" s="66"/>
    </row>
    <row r="378" spans="2:219">
      <c r="B378" s="160"/>
      <c r="I378" s="161"/>
      <c r="J378" s="161"/>
      <c r="L378" s="162"/>
      <c r="M378" s="160"/>
      <c r="R378" s="66"/>
      <c r="S378" s="162"/>
      <c r="Y378" s="66"/>
      <c r="Z378" s="162"/>
      <c r="AA378" s="160"/>
      <c r="AJ378" s="66"/>
      <c r="AK378" s="162"/>
      <c r="AL378" s="160"/>
      <c r="AS378" s="66"/>
      <c r="AT378" s="162"/>
      <c r="AU378" s="160"/>
      <c r="AZ378" s="66"/>
      <c r="BA378" s="162"/>
      <c r="BB378" s="160"/>
      <c r="BK378" s="66"/>
      <c r="BL378" s="162"/>
      <c r="BM378" s="160"/>
      <c r="BS378" s="66"/>
      <c r="BT378" s="162"/>
      <c r="BU378" s="160"/>
      <c r="CA378" s="162"/>
      <c r="CB378" s="160"/>
      <c r="CH378" s="66"/>
      <c r="CI378" s="162"/>
      <c r="CJ378" s="155"/>
      <c r="CK378" s="155"/>
      <c r="CL378" s="155"/>
      <c r="CO378" s="66"/>
      <c r="CP378" s="162"/>
      <c r="CQ378" s="160"/>
      <c r="DT378" s="66"/>
      <c r="DU378" s="162"/>
      <c r="DV378" s="160"/>
      <c r="EE378" s="66"/>
      <c r="EF378" s="162"/>
      <c r="EG378" s="160"/>
      <c r="ER378" s="66"/>
      <c r="ES378" s="162"/>
      <c r="ET378" s="160"/>
      <c r="FR378" s="66"/>
      <c r="FS378" s="162"/>
      <c r="FT378" s="160"/>
      <c r="GR378" s="66"/>
      <c r="GS378" s="162"/>
      <c r="GT378" s="160"/>
      <c r="HG378" s="66"/>
      <c r="HH378" s="162"/>
      <c r="HK378" s="66"/>
    </row>
    <row r="379" spans="2:219">
      <c r="B379" s="160"/>
      <c r="I379" s="161"/>
      <c r="J379" s="161"/>
      <c r="L379" s="162"/>
      <c r="M379" s="160"/>
      <c r="R379" s="66"/>
      <c r="S379" s="162"/>
      <c r="Y379" s="66"/>
      <c r="Z379" s="162"/>
      <c r="AA379" s="160"/>
      <c r="AJ379" s="66"/>
      <c r="AK379" s="162"/>
      <c r="AL379" s="160"/>
      <c r="AS379" s="66"/>
      <c r="AT379" s="162"/>
      <c r="AU379" s="160"/>
      <c r="AZ379" s="66"/>
      <c r="BA379" s="162"/>
      <c r="BB379" s="160"/>
      <c r="BK379" s="66"/>
      <c r="BL379" s="162"/>
      <c r="BM379" s="160"/>
      <c r="BS379" s="66"/>
      <c r="BT379" s="162"/>
      <c r="BU379" s="160"/>
      <c r="CA379" s="162"/>
      <c r="CB379" s="160"/>
      <c r="CH379" s="66"/>
      <c r="CI379" s="162"/>
      <c r="CJ379" s="155"/>
      <c r="CK379" s="155"/>
      <c r="CL379" s="155"/>
      <c r="CO379" s="66"/>
      <c r="CP379" s="162"/>
      <c r="CQ379" s="160"/>
      <c r="DT379" s="66"/>
      <c r="DU379" s="162"/>
      <c r="DV379" s="160"/>
      <c r="EE379" s="66"/>
      <c r="EF379" s="162"/>
      <c r="EG379" s="160"/>
      <c r="ER379" s="66"/>
      <c r="ES379" s="162"/>
      <c r="ET379" s="160"/>
      <c r="FR379" s="66"/>
      <c r="FS379" s="162"/>
      <c r="FT379" s="160"/>
      <c r="GR379" s="66"/>
      <c r="GS379" s="162"/>
      <c r="GT379" s="160"/>
      <c r="HG379" s="66"/>
      <c r="HH379" s="162"/>
      <c r="HK379" s="66"/>
    </row>
    <row r="380" spans="2:219">
      <c r="B380" s="160"/>
      <c r="I380" s="161"/>
      <c r="J380" s="161"/>
      <c r="L380" s="162"/>
      <c r="M380" s="160"/>
      <c r="R380" s="66"/>
      <c r="S380" s="162"/>
      <c r="Y380" s="66"/>
      <c r="Z380" s="162"/>
      <c r="AA380" s="160"/>
      <c r="AJ380" s="66"/>
      <c r="AK380" s="162"/>
      <c r="AL380" s="160"/>
      <c r="AS380" s="66"/>
      <c r="AT380" s="162"/>
      <c r="AU380" s="160"/>
      <c r="AZ380" s="66"/>
      <c r="BA380" s="162"/>
      <c r="BB380" s="160"/>
      <c r="BK380" s="66"/>
      <c r="BL380" s="162"/>
      <c r="BM380" s="160"/>
      <c r="BS380" s="66"/>
      <c r="BT380" s="162"/>
      <c r="BU380" s="160"/>
      <c r="CA380" s="162"/>
      <c r="CB380" s="160"/>
      <c r="CH380" s="66"/>
      <c r="CI380" s="162"/>
      <c r="CJ380" s="155"/>
      <c r="CK380" s="155"/>
      <c r="CL380" s="155"/>
      <c r="CO380" s="66"/>
      <c r="CP380" s="162"/>
      <c r="CQ380" s="160"/>
      <c r="DT380" s="66"/>
      <c r="DU380" s="162"/>
      <c r="DV380" s="160"/>
      <c r="EE380" s="66"/>
      <c r="EF380" s="162"/>
      <c r="EG380" s="160"/>
      <c r="ER380" s="66"/>
      <c r="ES380" s="162"/>
      <c r="ET380" s="160"/>
      <c r="FR380" s="66"/>
      <c r="FS380" s="162"/>
      <c r="FT380" s="160"/>
      <c r="GR380" s="66"/>
      <c r="GS380" s="162"/>
      <c r="GT380" s="160"/>
      <c r="HG380" s="66"/>
      <c r="HH380" s="162"/>
      <c r="HK380" s="66"/>
    </row>
    <row r="381" spans="2:219">
      <c r="B381" s="160"/>
      <c r="I381" s="161"/>
      <c r="J381" s="161"/>
      <c r="L381" s="162"/>
      <c r="M381" s="160"/>
      <c r="R381" s="66"/>
      <c r="S381" s="162"/>
      <c r="Y381" s="66"/>
      <c r="Z381" s="162"/>
      <c r="AA381" s="160"/>
      <c r="AJ381" s="66"/>
      <c r="AK381" s="162"/>
      <c r="AL381" s="160"/>
      <c r="AS381" s="66"/>
      <c r="AT381" s="162"/>
      <c r="AU381" s="160"/>
      <c r="AZ381" s="66"/>
      <c r="BA381" s="162"/>
      <c r="BB381" s="160"/>
      <c r="BK381" s="66"/>
      <c r="BL381" s="162"/>
      <c r="BM381" s="160"/>
      <c r="BS381" s="66"/>
      <c r="BT381" s="162"/>
      <c r="BU381" s="160"/>
      <c r="CA381" s="162"/>
      <c r="CB381" s="160"/>
      <c r="CH381" s="66"/>
      <c r="CI381" s="162"/>
      <c r="CJ381" s="155"/>
      <c r="CK381" s="155"/>
      <c r="CL381" s="155"/>
      <c r="CO381" s="66"/>
      <c r="CP381" s="162"/>
      <c r="CQ381" s="160"/>
      <c r="DT381" s="66"/>
      <c r="DU381" s="162"/>
      <c r="DV381" s="160"/>
      <c r="EE381" s="66"/>
      <c r="EF381" s="162"/>
      <c r="EG381" s="160"/>
      <c r="ER381" s="66"/>
      <c r="ES381" s="162"/>
      <c r="ET381" s="160"/>
      <c r="FR381" s="66"/>
      <c r="FS381" s="162"/>
      <c r="FT381" s="160"/>
      <c r="GR381" s="66"/>
      <c r="GS381" s="162"/>
      <c r="GT381" s="160"/>
      <c r="HG381" s="66"/>
      <c r="HH381" s="162"/>
      <c r="HK381" s="66"/>
    </row>
    <row r="382" spans="2:219">
      <c r="B382" s="160"/>
      <c r="I382" s="161"/>
      <c r="J382" s="161"/>
      <c r="L382" s="162"/>
      <c r="M382" s="160"/>
      <c r="R382" s="66"/>
      <c r="S382" s="162"/>
      <c r="Y382" s="66"/>
      <c r="Z382" s="162"/>
      <c r="AA382" s="160"/>
      <c r="AJ382" s="66"/>
      <c r="AK382" s="162"/>
      <c r="AL382" s="160"/>
      <c r="AS382" s="66"/>
      <c r="AT382" s="162"/>
      <c r="AU382" s="160"/>
      <c r="AZ382" s="66"/>
      <c r="BA382" s="162"/>
      <c r="BB382" s="160"/>
      <c r="BK382" s="66"/>
      <c r="BL382" s="162"/>
      <c r="BM382" s="160"/>
      <c r="BS382" s="66"/>
      <c r="BT382" s="162"/>
      <c r="BU382" s="160"/>
      <c r="CA382" s="162"/>
      <c r="CB382" s="160"/>
      <c r="CH382" s="66"/>
      <c r="CI382" s="162"/>
      <c r="CJ382" s="155"/>
      <c r="CK382" s="155"/>
      <c r="CL382" s="155"/>
      <c r="CO382" s="66"/>
      <c r="CP382" s="162"/>
      <c r="CQ382" s="160"/>
      <c r="DT382" s="66"/>
      <c r="DU382" s="162"/>
      <c r="DV382" s="160"/>
      <c r="EE382" s="66"/>
      <c r="EF382" s="162"/>
      <c r="EG382" s="160"/>
      <c r="ER382" s="66"/>
      <c r="ES382" s="162"/>
      <c r="ET382" s="160"/>
      <c r="FR382" s="66"/>
      <c r="FS382" s="162"/>
      <c r="FT382" s="160"/>
      <c r="GR382" s="66"/>
      <c r="GS382" s="162"/>
      <c r="GT382" s="160"/>
      <c r="HG382" s="66"/>
      <c r="HH382" s="162"/>
      <c r="HK382" s="66"/>
    </row>
    <row r="383" spans="2:219">
      <c r="B383" s="160"/>
      <c r="I383" s="161"/>
      <c r="J383" s="161"/>
      <c r="L383" s="162"/>
      <c r="M383" s="160"/>
      <c r="R383" s="66"/>
      <c r="S383" s="162"/>
      <c r="Y383" s="66"/>
      <c r="Z383" s="162"/>
      <c r="AA383" s="160"/>
      <c r="AJ383" s="66"/>
      <c r="AK383" s="162"/>
      <c r="AL383" s="160"/>
      <c r="AS383" s="66"/>
      <c r="AT383" s="162"/>
      <c r="AU383" s="160"/>
      <c r="AZ383" s="66"/>
      <c r="BA383" s="162"/>
      <c r="BB383" s="160"/>
      <c r="BK383" s="66"/>
      <c r="BL383" s="162"/>
      <c r="BM383" s="160"/>
      <c r="BS383" s="66"/>
      <c r="BT383" s="162"/>
      <c r="BU383" s="160"/>
      <c r="CA383" s="162"/>
      <c r="CB383" s="160"/>
      <c r="CH383" s="66"/>
      <c r="CI383" s="162"/>
      <c r="CJ383" s="155"/>
      <c r="CK383" s="155"/>
      <c r="CL383" s="155"/>
      <c r="CO383" s="66"/>
      <c r="CP383" s="162"/>
      <c r="CQ383" s="160"/>
      <c r="DT383" s="66"/>
      <c r="DU383" s="162"/>
      <c r="DV383" s="160"/>
      <c r="EE383" s="66"/>
      <c r="EF383" s="162"/>
      <c r="EG383" s="160"/>
      <c r="ER383" s="66"/>
      <c r="ES383" s="162"/>
      <c r="ET383" s="160"/>
      <c r="FR383" s="66"/>
      <c r="FS383" s="162"/>
      <c r="FT383" s="160"/>
      <c r="GR383" s="66"/>
      <c r="GS383" s="162"/>
      <c r="GT383" s="160"/>
      <c r="HG383" s="66"/>
      <c r="HH383" s="162"/>
      <c r="HK383" s="66"/>
    </row>
    <row r="384" spans="2:219">
      <c r="B384" s="160"/>
      <c r="I384" s="161"/>
      <c r="J384" s="161"/>
      <c r="L384" s="162"/>
      <c r="M384" s="160"/>
      <c r="R384" s="66"/>
      <c r="S384" s="162"/>
      <c r="Y384" s="66"/>
      <c r="Z384" s="162"/>
      <c r="AA384" s="160"/>
      <c r="AJ384" s="66"/>
      <c r="AK384" s="162"/>
      <c r="AL384" s="160"/>
      <c r="AS384" s="66"/>
      <c r="AT384" s="162"/>
      <c r="AU384" s="160"/>
      <c r="AZ384" s="66"/>
      <c r="BA384" s="162"/>
      <c r="BB384" s="160"/>
      <c r="BK384" s="66"/>
      <c r="BL384" s="162"/>
      <c r="BM384" s="160"/>
      <c r="BS384" s="66"/>
      <c r="BT384" s="162"/>
      <c r="BU384" s="160"/>
      <c r="CA384" s="162"/>
      <c r="CB384" s="160"/>
      <c r="CH384" s="66"/>
      <c r="CI384" s="162"/>
      <c r="CJ384" s="155"/>
      <c r="CK384" s="155"/>
      <c r="CL384" s="155"/>
      <c r="CO384" s="66"/>
      <c r="CP384" s="162"/>
      <c r="CQ384" s="160"/>
      <c r="DT384" s="66"/>
      <c r="DU384" s="162"/>
      <c r="DV384" s="160"/>
      <c r="EE384" s="66"/>
      <c r="EF384" s="162"/>
      <c r="EG384" s="160"/>
      <c r="ER384" s="66"/>
      <c r="ES384" s="162"/>
      <c r="ET384" s="160"/>
      <c r="FR384" s="66"/>
      <c r="FS384" s="162"/>
      <c r="FT384" s="160"/>
      <c r="GR384" s="66"/>
      <c r="GS384" s="162"/>
      <c r="GT384" s="160"/>
      <c r="HG384" s="66"/>
      <c r="HH384" s="162"/>
      <c r="HK384" s="66"/>
    </row>
    <row r="385" spans="2:219">
      <c r="B385" s="160"/>
      <c r="I385" s="161"/>
      <c r="J385" s="161"/>
      <c r="L385" s="162"/>
      <c r="M385" s="160"/>
      <c r="R385" s="66"/>
      <c r="S385" s="162"/>
      <c r="Y385" s="66"/>
      <c r="Z385" s="162"/>
      <c r="AA385" s="160"/>
      <c r="AJ385" s="66"/>
      <c r="AK385" s="162"/>
      <c r="AL385" s="160"/>
      <c r="AS385" s="66"/>
      <c r="AT385" s="162"/>
      <c r="AU385" s="160"/>
      <c r="AZ385" s="66"/>
      <c r="BA385" s="162"/>
      <c r="BB385" s="160"/>
      <c r="BK385" s="66"/>
      <c r="BL385" s="162"/>
      <c r="BM385" s="160"/>
      <c r="BS385" s="66"/>
      <c r="BT385" s="162"/>
      <c r="BU385" s="160"/>
      <c r="CA385" s="162"/>
      <c r="CB385" s="160"/>
      <c r="CH385" s="66"/>
      <c r="CI385" s="162"/>
      <c r="CJ385" s="155"/>
      <c r="CK385" s="155"/>
      <c r="CL385" s="155"/>
      <c r="CO385" s="66"/>
      <c r="CP385" s="162"/>
      <c r="CQ385" s="160"/>
      <c r="DT385" s="66"/>
      <c r="DU385" s="162"/>
      <c r="DV385" s="160"/>
      <c r="EE385" s="66"/>
      <c r="EF385" s="162"/>
      <c r="EG385" s="160"/>
      <c r="ER385" s="66"/>
      <c r="ES385" s="162"/>
      <c r="ET385" s="160"/>
      <c r="FR385" s="66"/>
      <c r="FS385" s="162"/>
      <c r="FT385" s="160"/>
      <c r="GR385" s="66"/>
      <c r="GS385" s="162"/>
      <c r="GT385" s="160"/>
      <c r="HG385" s="66"/>
      <c r="HH385" s="162"/>
      <c r="HK385" s="66"/>
    </row>
    <row r="386" spans="2:219">
      <c r="B386" s="160"/>
      <c r="I386" s="161"/>
      <c r="J386" s="161"/>
      <c r="L386" s="162"/>
      <c r="M386" s="160"/>
      <c r="R386" s="66"/>
      <c r="S386" s="162"/>
      <c r="Y386" s="66"/>
      <c r="Z386" s="162"/>
      <c r="AA386" s="160"/>
      <c r="AJ386" s="66"/>
      <c r="AK386" s="162"/>
      <c r="AL386" s="160"/>
      <c r="AS386" s="66"/>
      <c r="AT386" s="162"/>
      <c r="AU386" s="160"/>
      <c r="AZ386" s="66"/>
      <c r="BA386" s="162"/>
      <c r="BB386" s="160"/>
      <c r="BK386" s="66"/>
      <c r="BL386" s="162"/>
      <c r="BM386" s="160"/>
      <c r="BS386" s="66"/>
      <c r="BT386" s="162"/>
      <c r="BU386" s="160"/>
      <c r="CA386" s="162"/>
      <c r="CB386" s="160"/>
      <c r="CH386" s="66"/>
      <c r="CI386" s="162"/>
      <c r="CJ386" s="155"/>
      <c r="CK386" s="155"/>
      <c r="CL386" s="155"/>
      <c r="CO386" s="66"/>
      <c r="CP386" s="162"/>
      <c r="CQ386" s="160"/>
      <c r="DT386" s="66"/>
      <c r="DU386" s="162"/>
      <c r="DV386" s="160"/>
      <c r="EE386" s="66"/>
      <c r="EF386" s="162"/>
      <c r="EG386" s="160"/>
      <c r="ER386" s="66"/>
      <c r="ES386" s="162"/>
      <c r="ET386" s="160"/>
      <c r="FR386" s="66"/>
      <c r="FS386" s="162"/>
      <c r="FT386" s="160"/>
      <c r="GR386" s="66"/>
      <c r="GS386" s="162"/>
      <c r="GT386" s="160"/>
      <c r="HG386" s="66"/>
      <c r="HH386" s="162"/>
      <c r="HK386" s="66"/>
    </row>
    <row r="387" spans="2:219">
      <c r="B387" s="160"/>
      <c r="I387" s="161"/>
      <c r="J387" s="161"/>
      <c r="L387" s="162"/>
      <c r="M387" s="160"/>
      <c r="R387" s="66"/>
      <c r="S387" s="162"/>
      <c r="Y387" s="66"/>
      <c r="Z387" s="162"/>
      <c r="AA387" s="160"/>
      <c r="AJ387" s="66"/>
      <c r="AK387" s="162"/>
      <c r="AL387" s="160"/>
      <c r="AS387" s="66"/>
      <c r="AT387" s="162"/>
      <c r="AU387" s="160"/>
      <c r="AZ387" s="66"/>
      <c r="BA387" s="162"/>
      <c r="BB387" s="160"/>
      <c r="BK387" s="66"/>
      <c r="BL387" s="162"/>
      <c r="BM387" s="160"/>
      <c r="BS387" s="66"/>
      <c r="BT387" s="162"/>
      <c r="BU387" s="160"/>
      <c r="CA387" s="162"/>
      <c r="CB387" s="160"/>
      <c r="CH387" s="66"/>
      <c r="CI387" s="162"/>
      <c r="CJ387" s="155"/>
      <c r="CK387" s="155"/>
      <c r="CL387" s="155"/>
      <c r="CO387" s="66"/>
      <c r="CP387" s="162"/>
      <c r="CQ387" s="160"/>
      <c r="DT387" s="66"/>
      <c r="DU387" s="162"/>
      <c r="DV387" s="160"/>
      <c r="EE387" s="66"/>
      <c r="EF387" s="162"/>
      <c r="EG387" s="160"/>
      <c r="ER387" s="66"/>
      <c r="ES387" s="162"/>
      <c r="ET387" s="160"/>
      <c r="FR387" s="66"/>
      <c r="FS387" s="162"/>
      <c r="FT387" s="160"/>
      <c r="GR387" s="66"/>
      <c r="GS387" s="162"/>
      <c r="GT387" s="160"/>
      <c r="HG387" s="66"/>
      <c r="HH387" s="162"/>
      <c r="HK387" s="66"/>
    </row>
    <row r="388" spans="2:219">
      <c r="B388" s="160"/>
      <c r="I388" s="161"/>
      <c r="J388" s="161"/>
      <c r="L388" s="162"/>
      <c r="M388" s="160"/>
      <c r="R388" s="66"/>
      <c r="S388" s="162"/>
      <c r="Y388" s="66"/>
      <c r="Z388" s="162"/>
      <c r="AA388" s="160"/>
      <c r="AJ388" s="66"/>
      <c r="AK388" s="162"/>
      <c r="AL388" s="160"/>
      <c r="AS388" s="66"/>
      <c r="AT388" s="162"/>
      <c r="AU388" s="160"/>
      <c r="AZ388" s="66"/>
      <c r="BA388" s="162"/>
      <c r="BB388" s="160"/>
      <c r="BK388" s="66"/>
      <c r="BL388" s="162"/>
      <c r="BM388" s="160"/>
      <c r="BS388" s="66"/>
      <c r="BT388" s="162"/>
      <c r="BU388" s="160"/>
      <c r="CA388" s="162"/>
      <c r="CB388" s="160"/>
      <c r="CH388" s="66"/>
      <c r="CI388" s="162"/>
      <c r="CJ388" s="155"/>
      <c r="CK388" s="155"/>
      <c r="CL388" s="155"/>
      <c r="CO388" s="66"/>
      <c r="CP388" s="162"/>
      <c r="CQ388" s="160"/>
      <c r="DT388" s="66"/>
      <c r="DU388" s="162"/>
      <c r="DV388" s="160"/>
      <c r="EE388" s="66"/>
      <c r="EF388" s="162"/>
      <c r="EG388" s="160"/>
      <c r="ER388" s="66"/>
      <c r="ES388" s="162"/>
      <c r="ET388" s="160"/>
      <c r="FR388" s="66"/>
      <c r="FS388" s="162"/>
      <c r="FT388" s="160"/>
      <c r="GR388" s="66"/>
      <c r="GS388" s="162"/>
      <c r="GT388" s="160"/>
      <c r="HG388" s="66"/>
      <c r="HH388" s="162"/>
      <c r="HK388" s="66"/>
    </row>
    <row r="389" spans="2:219">
      <c r="B389" s="160"/>
      <c r="I389" s="161"/>
      <c r="J389" s="161"/>
      <c r="L389" s="162"/>
      <c r="M389" s="160"/>
      <c r="R389" s="66"/>
      <c r="S389" s="162"/>
      <c r="Y389" s="66"/>
      <c r="Z389" s="162"/>
      <c r="AA389" s="160"/>
      <c r="AJ389" s="66"/>
      <c r="AK389" s="162"/>
      <c r="AL389" s="160"/>
      <c r="AS389" s="66"/>
      <c r="AT389" s="162"/>
      <c r="AU389" s="160"/>
      <c r="AZ389" s="66"/>
      <c r="BA389" s="162"/>
      <c r="BB389" s="160"/>
      <c r="BK389" s="66"/>
      <c r="BL389" s="162"/>
      <c r="BM389" s="160"/>
      <c r="BS389" s="66"/>
      <c r="BT389" s="162"/>
      <c r="BU389" s="160"/>
      <c r="CA389" s="162"/>
      <c r="CB389" s="160"/>
      <c r="CH389" s="66"/>
      <c r="CI389" s="162"/>
      <c r="CJ389" s="155"/>
      <c r="CK389" s="155"/>
      <c r="CL389" s="155"/>
      <c r="CO389" s="66"/>
      <c r="CP389" s="162"/>
      <c r="CQ389" s="160"/>
      <c r="DT389" s="66"/>
      <c r="DU389" s="162"/>
      <c r="DV389" s="160"/>
      <c r="EE389" s="66"/>
      <c r="EF389" s="162"/>
      <c r="EG389" s="160"/>
      <c r="ER389" s="66"/>
      <c r="ES389" s="162"/>
      <c r="ET389" s="160"/>
      <c r="FR389" s="66"/>
      <c r="FS389" s="162"/>
      <c r="FT389" s="160"/>
      <c r="GR389" s="66"/>
      <c r="GS389" s="162"/>
      <c r="GT389" s="160"/>
      <c r="HG389" s="66"/>
      <c r="HH389" s="162"/>
      <c r="HK389" s="66"/>
    </row>
    <row r="390" spans="2:219">
      <c r="B390" s="160"/>
      <c r="I390" s="161"/>
      <c r="J390" s="161"/>
      <c r="L390" s="162"/>
      <c r="M390" s="160"/>
      <c r="R390" s="66"/>
      <c r="S390" s="162"/>
      <c r="Y390" s="66"/>
      <c r="Z390" s="162"/>
      <c r="AA390" s="160"/>
      <c r="AJ390" s="66"/>
      <c r="AK390" s="162"/>
      <c r="AL390" s="160"/>
      <c r="AS390" s="66"/>
      <c r="AT390" s="162"/>
      <c r="AU390" s="160"/>
      <c r="AZ390" s="66"/>
      <c r="BA390" s="162"/>
      <c r="BB390" s="160"/>
      <c r="BK390" s="66"/>
      <c r="BL390" s="162"/>
      <c r="BM390" s="160"/>
      <c r="BS390" s="66"/>
      <c r="BT390" s="162"/>
      <c r="BU390" s="160"/>
      <c r="CA390" s="162"/>
      <c r="CB390" s="160"/>
      <c r="CH390" s="66"/>
      <c r="CI390" s="162"/>
      <c r="CJ390" s="155"/>
      <c r="CK390" s="155"/>
      <c r="CL390" s="155"/>
      <c r="CO390" s="66"/>
      <c r="CP390" s="162"/>
      <c r="CQ390" s="160"/>
      <c r="DT390" s="66"/>
      <c r="DU390" s="162"/>
      <c r="DV390" s="160"/>
      <c r="EE390" s="66"/>
      <c r="EF390" s="162"/>
      <c r="EG390" s="160"/>
      <c r="ER390" s="66"/>
      <c r="ES390" s="162"/>
      <c r="ET390" s="160"/>
      <c r="FR390" s="66"/>
      <c r="FS390" s="162"/>
      <c r="FT390" s="160"/>
      <c r="GR390" s="66"/>
      <c r="GS390" s="162"/>
      <c r="GT390" s="160"/>
      <c r="HG390" s="66"/>
      <c r="HH390" s="162"/>
      <c r="HK390" s="66"/>
    </row>
    <row r="391" spans="2:219">
      <c r="B391" s="160"/>
      <c r="I391" s="161"/>
      <c r="J391" s="161"/>
      <c r="L391" s="162"/>
      <c r="M391" s="160"/>
      <c r="R391" s="66"/>
      <c r="S391" s="162"/>
      <c r="Y391" s="66"/>
      <c r="Z391" s="162"/>
      <c r="AA391" s="160"/>
      <c r="AJ391" s="66"/>
      <c r="AK391" s="162"/>
      <c r="AL391" s="160"/>
      <c r="AS391" s="66"/>
      <c r="AT391" s="162"/>
      <c r="AU391" s="160"/>
      <c r="AZ391" s="66"/>
      <c r="BA391" s="162"/>
      <c r="BB391" s="160"/>
      <c r="BK391" s="66"/>
      <c r="BL391" s="162"/>
      <c r="BM391" s="160"/>
      <c r="BS391" s="66"/>
      <c r="BT391" s="162"/>
      <c r="BU391" s="160"/>
      <c r="CA391" s="162"/>
      <c r="CB391" s="160"/>
      <c r="CH391" s="66"/>
      <c r="CI391" s="162"/>
      <c r="CJ391" s="155"/>
      <c r="CK391" s="155"/>
      <c r="CL391" s="155"/>
      <c r="CO391" s="66"/>
      <c r="CP391" s="162"/>
      <c r="CQ391" s="160"/>
      <c r="DT391" s="66"/>
      <c r="DU391" s="162"/>
      <c r="DV391" s="160"/>
      <c r="EE391" s="66"/>
      <c r="EF391" s="162"/>
      <c r="EG391" s="160"/>
      <c r="ER391" s="66"/>
      <c r="ES391" s="162"/>
      <c r="ET391" s="160"/>
      <c r="FR391" s="66"/>
      <c r="FS391" s="162"/>
      <c r="FT391" s="160"/>
      <c r="GR391" s="66"/>
      <c r="GS391" s="162"/>
      <c r="GT391" s="160"/>
      <c r="HG391" s="66"/>
      <c r="HH391" s="162"/>
      <c r="HK391" s="66"/>
    </row>
    <row r="392" spans="2:219">
      <c r="B392" s="160"/>
      <c r="I392" s="161"/>
      <c r="J392" s="161"/>
      <c r="L392" s="162"/>
      <c r="M392" s="160"/>
      <c r="R392" s="66"/>
      <c r="S392" s="162"/>
      <c r="Y392" s="66"/>
      <c r="Z392" s="162"/>
      <c r="AA392" s="160"/>
      <c r="AJ392" s="66"/>
      <c r="AK392" s="162"/>
      <c r="AL392" s="160"/>
      <c r="AS392" s="66"/>
      <c r="AT392" s="162"/>
      <c r="AU392" s="160"/>
      <c r="AZ392" s="66"/>
      <c r="BA392" s="162"/>
      <c r="BB392" s="160"/>
      <c r="BK392" s="66"/>
      <c r="BL392" s="162"/>
      <c r="BM392" s="160"/>
      <c r="BS392" s="66"/>
      <c r="BT392" s="162"/>
      <c r="BU392" s="160"/>
      <c r="CA392" s="162"/>
      <c r="CB392" s="160"/>
      <c r="CH392" s="66"/>
      <c r="CI392" s="162"/>
      <c r="CJ392" s="155"/>
      <c r="CK392" s="155"/>
      <c r="CL392" s="155"/>
      <c r="CO392" s="66"/>
      <c r="CP392" s="162"/>
      <c r="CQ392" s="160"/>
      <c r="DT392" s="66"/>
      <c r="DU392" s="162"/>
      <c r="DV392" s="160"/>
      <c r="EE392" s="66"/>
      <c r="EF392" s="162"/>
      <c r="EG392" s="160"/>
      <c r="ER392" s="66"/>
      <c r="ES392" s="162"/>
      <c r="ET392" s="160"/>
      <c r="FR392" s="66"/>
      <c r="FS392" s="162"/>
      <c r="FT392" s="160"/>
      <c r="GR392" s="66"/>
      <c r="GS392" s="162"/>
      <c r="GT392" s="160"/>
      <c r="HG392" s="66"/>
      <c r="HH392" s="162"/>
      <c r="HK392" s="66"/>
    </row>
    <row r="393" spans="2:219">
      <c r="B393" s="160"/>
      <c r="I393" s="161"/>
      <c r="J393" s="161"/>
      <c r="L393" s="162"/>
      <c r="M393" s="160"/>
      <c r="R393" s="66"/>
      <c r="S393" s="162"/>
      <c r="Y393" s="66"/>
      <c r="Z393" s="162"/>
      <c r="AA393" s="160"/>
      <c r="AJ393" s="66"/>
      <c r="AK393" s="162"/>
      <c r="AL393" s="160"/>
      <c r="AS393" s="66"/>
      <c r="AT393" s="162"/>
      <c r="AU393" s="160"/>
      <c r="AZ393" s="66"/>
      <c r="BA393" s="162"/>
      <c r="BB393" s="160"/>
      <c r="BK393" s="66"/>
      <c r="BL393" s="162"/>
      <c r="BM393" s="160"/>
      <c r="BS393" s="66"/>
      <c r="BT393" s="162"/>
      <c r="BU393" s="160"/>
      <c r="CA393" s="162"/>
      <c r="CB393" s="160"/>
      <c r="CH393" s="66"/>
      <c r="CI393" s="162"/>
      <c r="CJ393" s="155"/>
      <c r="CK393" s="155"/>
      <c r="CL393" s="155"/>
      <c r="CO393" s="66"/>
      <c r="CP393" s="162"/>
      <c r="CQ393" s="160"/>
      <c r="DT393" s="66"/>
      <c r="DU393" s="162"/>
      <c r="DV393" s="160"/>
      <c r="EE393" s="66"/>
      <c r="EF393" s="162"/>
      <c r="EG393" s="160"/>
      <c r="ER393" s="66"/>
      <c r="ES393" s="162"/>
      <c r="ET393" s="160"/>
      <c r="FR393" s="66"/>
      <c r="FS393" s="162"/>
      <c r="FT393" s="160"/>
      <c r="GR393" s="66"/>
      <c r="GS393" s="162"/>
      <c r="GT393" s="160"/>
      <c r="HG393" s="66"/>
      <c r="HH393" s="162"/>
      <c r="HK393" s="66"/>
    </row>
    <row r="394" spans="2:219">
      <c r="B394" s="160"/>
      <c r="I394" s="161"/>
      <c r="J394" s="161"/>
      <c r="L394" s="162"/>
      <c r="M394" s="160"/>
      <c r="R394" s="66"/>
      <c r="S394" s="162"/>
      <c r="Y394" s="66"/>
      <c r="Z394" s="162"/>
      <c r="AA394" s="160"/>
      <c r="AJ394" s="66"/>
      <c r="AK394" s="162"/>
      <c r="AL394" s="160"/>
      <c r="AS394" s="66"/>
      <c r="AT394" s="162"/>
      <c r="AU394" s="160"/>
      <c r="AZ394" s="66"/>
      <c r="BA394" s="162"/>
      <c r="BB394" s="160"/>
      <c r="BK394" s="66"/>
      <c r="BL394" s="162"/>
      <c r="BM394" s="160"/>
      <c r="BS394" s="66"/>
      <c r="BT394" s="162"/>
      <c r="BU394" s="160"/>
      <c r="CA394" s="162"/>
      <c r="CB394" s="160"/>
      <c r="CH394" s="66"/>
      <c r="CI394" s="162"/>
      <c r="CJ394" s="155"/>
      <c r="CK394" s="155"/>
      <c r="CL394" s="155"/>
      <c r="CO394" s="66"/>
      <c r="CP394" s="162"/>
      <c r="CQ394" s="160"/>
      <c r="DT394" s="66"/>
      <c r="DU394" s="162"/>
      <c r="DV394" s="160"/>
      <c r="EE394" s="66"/>
      <c r="EF394" s="162"/>
      <c r="EG394" s="160"/>
      <c r="ER394" s="66"/>
      <c r="ES394" s="162"/>
      <c r="ET394" s="160"/>
      <c r="FR394" s="66"/>
      <c r="FS394" s="162"/>
      <c r="FT394" s="160"/>
      <c r="GR394" s="66"/>
      <c r="GS394" s="162"/>
      <c r="GT394" s="160"/>
      <c r="HG394" s="66"/>
      <c r="HH394" s="162"/>
      <c r="HK394" s="66"/>
    </row>
    <row r="395" spans="2:219">
      <c r="B395" s="160"/>
      <c r="I395" s="161"/>
      <c r="J395" s="161"/>
      <c r="L395" s="162"/>
      <c r="M395" s="160"/>
      <c r="R395" s="66"/>
      <c r="S395" s="162"/>
      <c r="Y395" s="66"/>
      <c r="Z395" s="162"/>
      <c r="AA395" s="160"/>
      <c r="AJ395" s="66"/>
      <c r="AK395" s="162"/>
      <c r="AL395" s="160"/>
      <c r="AS395" s="66"/>
      <c r="AT395" s="162"/>
      <c r="AU395" s="160"/>
      <c r="AZ395" s="66"/>
      <c r="BA395" s="162"/>
      <c r="BB395" s="160"/>
      <c r="BK395" s="66"/>
      <c r="BL395" s="162"/>
      <c r="BM395" s="160"/>
      <c r="BS395" s="66"/>
      <c r="BT395" s="162"/>
      <c r="BU395" s="160"/>
      <c r="CA395" s="162"/>
      <c r="CB395" s="160"/>
      <c r="CH395" s="66"/>
      <c r="CI395" s="162"/>
      <c r="CJ395" s="155"/>
      <c r="CK395" s="155"/>
      <c r="CL395" s="155"/>
      <c r="CO395" s="66"/>
      <c r="CP395" s="162"/>
      <c r="CQ395" s="160"/>
      <c r="DT395" s="66"/>
      <c r="DU395" s="162"/>
      <c r="DV395" s="160"/>
      <c r="EE395" s="66"/>
      <c r="EF395" s="162"/>
      <c r="EG395" s="160"/>
      <c r="ER395" s="66"/>
      <c r="ES395" s="162"/>
      <c r="ET395" s="160"/>
      <c r="FR395" s="66"/>
      <c r="FS395" s="162"/>
      <c r="FT395" s="160"/>
      <c r="GR395" s="66"/>
      <c r="GS395" s="162"/>
      <c r="GT395" s="160"/>
      <c r="HG395" s="66"/>
      <c r="HH395" s="162"/>
      <c r="HK395" s="66"/>
    </row>
    <row r="396" spans="2:219">
      <c r="B396" s="160"/>
      <c r="I396" s="161"/>
      <c r="J396" s="161"/>
      <c r="L396" s="162"/>
      <c r="M396" s="160"/>
      <c r="R396" s="66"/>
      <c r="S396" s="162"/>
      <c r="Y396" s="66"/>
      <c r="Z396" s="162"/>
      <c r="AA396" s="160"/>
      <c r="AJ396" s="66"/>
      <c r="AK396" s="162"/>
      <c r="AL396" s="160"/>
      <c r="AS396" s="66"/>
      <c r="AT396" s="162"/>
      <c r="AU396" s="160"/>
      <c r="AZ396" s="66"/>
      <c r="BA396" s="162"/>
      <c r="BB396" s="160"/>
      <c r="BK396" s="66"/>
      <c r="BL396" s="162"/>
      <c r="BM396" s="160"/>
      <c r="BS396" s="66"/>
      <c r="BT396" s="162"/>
      <c r="BU396" s="160"/>
      <c r="CA396" s="162"/>
      <c r="CB396" s="160"/>
      <c r="CH396" s="66"/>
      <c r="CI396" s="162"/>
      <c r="CJ396" s="155"/>
      <c r="CK396" s="155"/>
      <c r="CL396" s="155"/>
      <c r="CO396" s="66"/>
      <c r="CP396" s="162"/>
      <c r="CQ396" s="160"/>
      <c r="DT396" s="66"/>
      <c r="DU396" s="162"/>
      <c r="DV396" s="160"/>
      <c r="EE396" s="66"/>
      <c r="EF396" s="162"/>
      <c r="EG396" s="160"/>
      <c r="ER396" s="66"/>
      <c r="ES396" s="162"/>
      <c r="ET396" s="160"/>
      <c r="FR396" s="66"/>
      <c r="FS396" s="162"/>
      <c r="FT396" s="160"/>
      <c r="GR396" s="66"/>
      <c r="GS396" s="162"/>
      <c r="GT396" s="160"/>
      <c r="HG396" s="66"/>
      <c r="HH396" s="162"/>
      <c r="HK396" s="66"/>
    </row>
    <row r="397" spans="2:219">
      <c r="B397" s="160"/>
      <c r="I397" s="161"/>
      <c r="J397" s="161"/>
      <c r="L397" s="162"/>
      <c r="M397" s="160"/>
      <c r="R397" s="66"/>
      <c r="S397" s="162"/>
      <c r="Y397" s="66"/>
      <c r="Z397" s="162"/>
      <c r="AA397" s="160"/>
      <c r="AJ397" s="66"/>
      <c r="AK397" s="162"/>
      <c r="AL397" s="160"/>
      <c r="AS397" s="66"/>
      <c r="AT397" s="162"/>
      <c r="AU397" s="160"/>
      <c r="AZ397" s="66"/>
      <c r="BA397" s="162"/>
      <c r="BB397" s="160"/>
      <c r="BK397" s="66"/>
      <c r="BL397" s="162"/>
      <c r="BM397" s="160"/>
      <c r="BS397" s="66"/>
      <c r="BT397" s="162"/>
      <c r="BU397" s="160"/>
      <c r="CA397" s="162"/>
      <c r="CB397" s="160"/>
      <c r="CH397" s="66"/>
      <c r="CI397" s="162"/>
      <c r="CJ397" s="155"/>
      <c r="CK397" s="155"/>
      <c r="CL397" s="155"/>
      <c r="CO397" s="66"/>
      <c r="CP397" s="162"/>
      <c r="CQ397" s="160"/>
      <c r="DT397" s="66"/>
      <c r="DU397" s="162"/>
      <c r="DV397" s="160"/>
      <c r="EE397" s="66"/>
      <c r="EF397" s="162"/>
      <c r="EG397" s="160"/>
      <c r="ER397" s="66"/>
      <c r="ES397" s="162"/>
      <c r="ET397" s="160"/>
      <c r="FR397" s="66"/>
      <c r="FS397" s="162"/>
      <c r="FT397" s="160"/>
      <c r="GR397" s="66"/>
      <c r="GS397" s="162"/>
      <c r="GT397" s="160"/>
      <c r="HG397" s="66"/>
      <c r="HH397" s="162"/>
      <c r="HK397" s="66"/>
    </row>
    <row r="398" spans="2:219">
      <c r="B398" s="160"/>
      <c r="I398" s="161"/>
      <c r="J398" s="161"/>
      <c r="L398" s="162"/>
      <c r="M398" s="160"/>
      <c r="R398" s="66"/>
      <c r="S398" s="162"/>
      <c r="Y398" s="66"/>
      <c r="Z398" s="162"/>
      <c r="AA398" s="160"/>
      <c r="AJ398" s="66"/>
      <c r="AK398" s="162"/>
      <c r="AL398" s="160"/>
      <c r="AS398" s="66"/>
      <c r="AT398" s="162"/>
      <c r="AU398" s="160"/>
      <c r="AZ398" s="66"/>
      <c r="BA398" s="162"/>
      <c r="BB398" s="160"/>
      <c r="BK398" s="66"/>
      <c r="BL398" s="162"/>
      <c r="BM398" s="160"/>
      <c r="BS398" s="66"/>
      <c r="BT398" s="162"/>
      <c r="BU398" s="160"/>
      <c r="CA398" s="162"/>
      <c r="CB398" s="160"/>
      <c r="CH398" s="66"/>
      <c r="CI398" s="162"/>
      <c r="CJ398" s="155"/>
      <c r="CK398" s="155"/>
      <c r="CL398" s="155"/>
      <c r="CO398" s="66"/>
      <c r="CP398" s="162"/>
      <c r="CQ398" s="160"/>
      <c r="DT398" s="66"/>
      <c r="DU398" s="162"/>
      <c r="DV398" s="160"/>
      <c r="EE398" s="66"/>
      <c r="EF398" s="162"/>
      <c r="EG398" s="160"/>
      <c r="ER398" s="66"/>
      <c r="ES398" s="162"/>
      <c r="ET398" s="160"/>
      <c r="FR398" s="66"/>
      <c r="FS398" s="162"/>
      <c r="FT398" s="160"/>
      <c r="GR398" s="66"/>
      <c r="GS398" s="162"/>
      <c r="GT398" s="160"/>
      <c r="HG398" s="66"/>
      <c r="HH398" s="162"/>
      <c r="HK398" s="66"/>
    </row>
    <row r="399" spans="2:219">
      <c r="B399" s="160"/>
      <c r="I399" s="161"/>
      <c r="J399" s="161"/>
      <c r="L399" s="162"/>
      <c r="M399" s="160"/>
      <c r="R399" s="66"/>
      <c r="S399" s="162"/>
      <c r="Y399" s="66"/>
      <c r="Z399" s="162"/>
      <c r="AA399" s="160"/>
      <c r="AJ399" s="66"/>
      <c r="AK399" s="162"/>
      <c r="AL399" s="160"/>
      <c r="AS399" s="66"/>
      <c r="AT399" s="162"/>
      <c r="AU399" s="160"/>
      <c r="AZ399" s="66"/>
      <c r="BA399" s="162"/>
      <c r="BB399" s="160"/>
      <c r="BK399" s="66"/>
      <c r="BL399" s="162"/>
      <c r="BM399" s="160"/>
      <c r="BS399" s="66"/>
      <c r="BT399" s="162"/>
      <c r="BU399" s="160"/>
      <c r="CA399" s="162"/>
      <c r="CB399" s="160"/>
      <c r="CH399" s="66"/>
      <c r="CI399" s="162"/>
      <c r="CJ399" s="155"/>
      <c r="CK399" s="155"/>
      <c r="CL399" s="155"/>
      <c r="CO399" s="66"/>
      <c r="CP399" s="162"/>
      <c r="CQ399" s="160"/>
      <c r="DT399" s="66"/>
      <c r="DU399" s="162"/>
      <c r="DV399" s="160"/>
      <c r="EE399" s="66"/>
      <c r="EF399" s="162"/>
      <c r="EG399" s="160"/>
      <c r="ER399" s="66"/>
      <c r="ES399" s="162"/>
      <c r="ET399" s="160"/>
      <c r="FR399" s="66"/>
      <c r="FS399" s="162"/>
      <c r="FT399" s="160"/>
      <c r="GR399" s="66"/>
      <c r="GS399" s="162"/>
      <c r="GT399" s="160"/>
      <c r="HG399" s="66"/>
      <c r="HH399" s="162"/>
      <c r="HK399" s="66"/>
    </row>
    <row r="400" spans="2:219">
      <c r="B400" s="160"/>
      <c r="I400" s="161"/>
      <c r="J400" s="161"/>
      <c r="L400" s="162"/>
      <c r="M400" s="160"/>
      <c r="R400" s="66"/>
      <c r="S400" s="162"/>
      <c r="Y400" s="66"/>
      <c r="Z400" s="162"/>
      <c r="AA400" s="160"/>
      <c r="AJ400" s="66"/>
      <c r="AK400" s="162"/>
      <c r="AL400" s="160"/>
      <c r="AS400" s="66"/>
      <c r="AT400" s="162"/>
      <c r="AU400" s="160"/>
      <c r="AZ400" s="66"/>
      <c r="BA400" s="162"/>
      <c r="BB400" s="160"/>
      <c r="BK400" s="66"/>
      <c r="BL400" s="162"/>
      <c r="BM400" s="160"/>
      <c r="BS400" s="66"/>
      <c r="BT400" s="162"/>
      <c r="BU400" s="160"/>
      <c r="CA400" s="162"/>
      <c r="CB400" s="160"/>
      <c r="CH400" s="66"/>
      <c r="CI400" s="162"/>
      <c r="CJ400" s="155"/>
      <c r="CK400" s="155"/>
      <c r="CL400" s="155"/>
      <c r="CO400" s="66"/>
      <c r="CP400" s="162"/>
      <c r="CQ400" s="160"/>
      <c r="DT400" s="66"/>
      <c r="DU400" s="162"/>
      <c r="DV400" s="160"/>
      <c r="EE400" s="66"/>
      <c r="EF400" s="162"/>
      <c r="EG400" s="160"/>
      <c r="ER400" s="66"/>
      <c r="ES400" s="162"/>
      <c r="ET400" s="160"/>
      <c r="FR400" s="66"/>
      <c r="FS400" s="162"/>
      <c r="FT400" s="160"/>
      <c r="GR400" s="66"/>
      <c r="GS400" s="162"/>
      <c r="GT400" s="160"/>
      <c r="HG400" s="66"/>
      <c r="HH400" s="162"/>
      <c r="HK400" s="66"/>
    </row>
    <row r="401" spans="2:219">
      <c r="B401" s="160"/>
      <c r="I401" s="161"/>
      <c r="J401" s="161"/>
      <c r="L401" s="162"/>
      <c r="M401" s="160"/>
      <c r="R401" s="66"/>
      <c r="S401" s="162"/>
      <c r="Y401" s="66"/>
      <c r="Z401" s="162"/>
      <c r="AA401" s="160"/>
      <c r="AJ401" s="66"/>
      <c r="AK401" s="162"/>
      <c r="AL401" s="160"/>
      <c r="AS401" s="66"/>
      <c r="AT401" s="162"/>
      <c r="AU401" s="160"/>
      <c r="AZ401" s="66"/>
      <c r="BA401" s="162"/>
      <c r="BB401" s="160"/>
      <c r="BK401" s="66"/>
      <c r="BL401" s="162"/>
      <c r="BM401" s="160"/>
      <c r="BS401" s="66"/>
      <c r="BT401" s="162"/>
      <c r="BU401" s="160"/>
      <c r="CA401" s="162"/>
      <c r="CB401" s="160"/>
      <c r="CH401" s="66"/>
      <c r="CI401" s="162"/>
      <c r="CJ401" s="155"/>
      <c r="CK401" s="155"/>
      <c r="CL401" s="155"/>
      <c r="CO401" s="66"/>
      <c r="CP401" s="162"/>
      <c r="CQ401" s="160"/>
      <c r="DT401" s="66"/>
      <c r="DU401" s="162"/>
      <c r="DV401" s="160"/>
      <c r="EE401" s="66"/>
      <c r="EF401" s="162"/>
      <c r="EG401" s="160"/>
      <c r="ER401" s="66"/>
      <c r="ES401" s="162"/>
      <c r="ET401" s="160"/>
      <c r="FR401" s="66"/>
      <c r="FS401" s="162"/>
      <c r="FT401" s="160"/>
      <c r="GR401" s="66"/>
      <c r="GS401" s="162"/>
      <c r="GT401" s="160"/>
      <c r="HG401" s="66"/>
      <c r="HH401" s="162"/>
      <c r="HK401" s="66"/>
    </row>
    <row r="402" spans="2:219">
      <c r="B402" s="160"/>
      <c r="I402" s="161"/>
      <c r="J402" s="161"/>
      <c r="L402" s="162"/>
      <c r="M402" s="160"/>
      <c r="R402" s="66"/>
      <c r="S402" s="162"/>
      <c r="Y402" s="66"/>
      <c r="Z402" s="162"/>
      <c r="AA402" s="160"/>
      <c r="AJ402" s="66"/>
      <c r="AK402" s="162"/>
      <c r="AL402" s="160"/>
      <c r="AS402" s="66"/>
      <c r="AT402" s="162"/>
      <c r="AU402" s="160"/>
      <c r="AZ402" s="66"/>
      <c r="BA402" s="162"/>
      <c r="BB402" s="160"/>
      <c r="BK402" s="66"/>
      <c r="BL402" s="162"/>
      <c r="BM402" s="160"/>
      <c r="BS402" s="66"/>
      <c r="BT402" s="162"/>
      <c r="BU402" s="160"/>
      <c r="CA402" s="162"/>
      <c r="CB402" s="160"/>
      <c r="CH402" s="66"/>
      <c r="CI402" s="162"/>
      <c r="CJ402" s="155"/>
      <c r="CK402" s="155"/>
      <c r="CL402" s="155"/>
      <c r="CO402" s="66"/>
      <c r="CP402" s="162"/>
      <c r="CQ402" s="160"/>
      <c r="DT402" s="66"/>
      <c r="DU402" s="162"/>
      <c r="DV402" s="160"/>
      <c r="EE402" s="66"/>
      <c r="EF402" s="162"/>
      <c r="EG402" s="160"/>
      <c r="ER402" s="66"/>
      <c r="ES402" s="162"/>
      <c r="ET402" s="160"/>
      <c r="FR402" s="66"/>
      <c r="FS402" s="162"/>
      <c r="FT402" s="160"/>
      <c r="GR402" s="66"/>
      <c r="GS402" s="162"/>
      <c r="GT402" s="160"/>
      <c r="HG402" s="66"/>
      <c r="HH402" s="162"/>
      <c r="HK402" s="66"/>
    </row>
    <row r="403" spans="2:219">
      <c r="B403" s="160"/>
      <c r="I403" s="161"/>
      <c r="J403" s="161"/>
      <c r="L403" s="162"/>
      <c r="M403" s="160"/>
      <c r="R403" s="66"/>
      <c r="S403" s="162"/>
      <c r="Y403" s="66"/>
      <c r="Z403" s="162"/>
      <c r="AA403" s="160"/>
      <c r="AJ403" s="66"/>
      <c r="AK403" s="162"/>
      <c r="AL403" s="160"/>
      <c r="AS403" s="66"/>
      <c r="AT403" s="162"/>
      <c r="AU403" s="160"/>
      <c r="AZ403" s="66"/>
      <c r="BA403" s="162"/>
      <c r="BB403" s="160"/>
      <c r="BK403" s="66"/>
      <c r="BL403" s="162"/>
      <c r="BM403" s="160"/>
      <c r="BS403" s="66"/>
      <c r="BT403" s="162"/>
      <c r="BU403" s="160"/>
      <c r="CA403" s="162"/>
      <c r="CB403" s="160"/>
      <c r="CH403" s="66"/>
      <c r="CI403" s="162"/>
      <c r="CJ403" s="155"/>
      <c r="CK403" s="155"/>
      <c r="CL403" s="155"/>
      <c r="CO403" s="66"/>
      <c r="CP403" s="162"/>
      <c r="CQ403" s="160"/>
      <c r="DT403" s="66"/>
      <c r="DU403" s="162"/>
      <c r="DV403" s="160"/>
      <c r="EE403" s="66"/>
      <c r="EF403" s="162"/>
      <c r="EG403" s="160"/>
      <c r="ER403" s="66"/>
      <c r="ES403" s="162"/>
      <c r="ET403" s="160"/>
      <c r="FR403" s="66"/>
      <c r="FS403" s="162"/>
      <c r="FT403" s="160"/>
      <c r="GR403" s="66"/>
      <c r="GS403" s="162"/>
      <c r="GT403" s="160"/>
      <c r="HG403" s="66"/>
      <c r="HH403" s="162"/>
      <c r="HK403" s="66"/>
    </row>
    <row r="404" spans="2:219">
      <c r="B404" s="160"/>
      <c r="I404" s="161"/>
      <c r="J404" s="161"/>
      <c r="L404" s="162"/>
      <c r="M404" s="160"/>
      <c r="R404" s="66"/>
      <c r="S404" s="162"/>
      <c r="Y404" s="66"/>
      <c r="Z404" s="162"/>
      <c r="AA404" s="160"/>
      <c r="AJ404" s="66"/>
      <c r="AK404" s="162"/>
      <c r="AL404" s="160"/>
      <c r="AS404" s="66"/>
      <c r="AT404" s="162"/>
      <c r="AU404" s="160"/>
      <c r="AZ404" s="66"/>
      <c r="BA404" s="162"/>
      <c r="BB404" s="160"/>
      <c r="BK404" s="66"/>
      <c r="BL404" s="162"/>
      <c r="BM404" s="160"/>
      <c r="BS404" s="66"/>
      <c r="BT404" s="162"/>
      <c r="BU404" s="160"/>
      <c r="CA404" s="162"/>
      <c r="CB404" s="160"/>
      <c r="CH404" s="66"/>
      <c r="CI404" s="162"/>
      <c r="CJ404" s="155"/>
      <c r="CK404" s="155"/>
      <c r="CL404" s="155"/>
      <c r="CO404" s="66"/>
      <c r="CP404" s="162"/>
      <c r="CQ404" s="160"/>
      <c r="DT404" s="66"/>
      <c r="DU404" s="162"/>
      <c r="DV404" s="160"/>
      <c r="EE404" s="66"/>
      <c r="EF404" s="162"/>
      <c r="EG404" s="160"/>
      <c r="ER404" s="66"/>
      <c r="ES404" s="162"/>
      <c r="ET404" s="160"/>
      <c r="FR404" s="66"/>
      <c r="FS404" s="162"/>
      <c r="FT404" s="160"/>
      <c r="GR404" s="66"/>
      <c r="GS404" s="162"/>
      <c r="GT404" s="160"/>
      <c r="HG404" s="66"/>
      <c r="HH404" s="162"/>
      <c r="HK404" s="66"/>
    </row>
    <row r="405" spans="2:219">
      <c r="B405" s="160"/>
      <c r="I405" s="161"/>
      <c r="J405" s="161"/>
      <c r="L405" s="162"/>
      <c r="M405" s="160"/>
      <c r="R405" s="66"/>
      <c r="S405" s="162"/>
      <c r="Y405" s="66"/>
      <c r="Z405" s="162"/>
      <c r="AA405" s="160"/>
      <c r="AJ405" s="66"/>
      <c r="AK405" s="162"/>
      <c r="AL405" s="160"/>
      <c r="AS405" s="66"/>
      <c r="AT405" s="162"/>
      <c r="AU405" s="160"/>
      <c r="AZ405" s="66"/>
      <c r="BA405" s="162"/>
      <c r="BB405" s="160"/>
      <c r="BK405" s="66"/>
      <c r="BL405" s="162"/>
      <c r="BM405" s="160"/>
      <c r="BS405" s="66"/>
      <c r="BT405" s="162"/>
      <c r="BU405" s="160"/>
      <c r="CA405" s="162"/>
      <c r="CB405" s="160"/>
      <c r="CH405" s="66"/>
      <c r="CI405" s="162"/>
      <c r="CJ405" s="155"/>
      <c r="CK405" s="155"/>
      <c r="CL405" s="155"/>
      <c r="CO405" s="66"/>
      <c r="CP405" s="162"/>
      <c r="CQ405" s="160"/>
      <c r="DT405" s="66"/>
      <c r="DU405" s="162"/>
      <c r="DV405" s="160"/>
      <c r="EE405" s="66"/>
      <c r="EF405" s="162"/>
      <c r="EG405" s="160"/>
      <c r="ER405" s="66"/>
      <c r="ES405" s="162"/>
      <c r="ET405" s="160"/>
      <c r="FR405" s="66"/>
      <c r="FS405" s="162"/>
      <c r="FT405" s="160"/>
      <c r="GR405" s="66"/>
      <c r="GS405" s="162"/>
      <c r="GT405" s="160"/>
      <c r="HG405" s="66"/>
      <c r="HH405" s="162"/>
      <c r="HK405" s="66"/>
    </row>
    <row r="406" spans="2:219">
      <c r="B406" s="160"/>
      <c r="I406" s="161"/>
      <c r="J406" s="161"/>
      <c r="L406" s="162"/>
      <c r="M406" s="160"/>
      <c r="R406" s="66"/>
      <c r="S406" s="162"/>
      <c r="Y406" s="66"/>
      <c r="Z406" s="162"/>
      <c r="AA406" s="160"/>
      <c r="AJ406" s="66"/>
      <c r="AK406" s="162"/>
      <c r="AL406" s="160"/>
      <c r="AS406" s="66"/>
      <c r="AT406" s="162"/>
      <c r="AU406" s="160"/>
      <c r="AZ406" s="66"/>
      <c r="BA406" s="162"/>
      <c r="BB406" s="160"/>
      <c r="BK406" s="66"/>
      <c r="BL406" s="162"/>
      <c r="BM406" s="160"/>
      <c r="BS406" s="66"/>
      <c r="BT406" s="162"/>
      <c r="BU406" s="160"/>
      <c r="CA406" s="162"/>
      <c r="CB406" s="160"/>
      <c r="CH406" s="66"/>
      <c r="CI406" s="162"/>
      <c r="CJ406" s="155"/>
      <c r="CK406" s="155"/>
      <c r="CL406" s="155"/>
      <c r="CO406" s="66"/>
      <c r="CP406" s="162"/>
      <c r="CQ406" s="160"/>
      <c r="DT406" s="66"/>
      <c r="DU406" s="162"/>
      <c r="DV406" s="160"/>
      <c r="EE406" s="66"/>
      <c r="EF406" s="162"/>
      <c r="EG406" s="160"/>
      <c r="ER406" s="66"/>
      <c r="ES406" s="162"/>
      <c r="ET406" s="160"/>
      <c r="FR406" s="66"/>
      <c r="FS406" s="162"/>
      <c r="FT406" s="160"/>
      <c r="GR406" s="66"/>
      <c r="GS406" s="162"/>
      <c r="GT406" s="160"/>
      <c r="HG406" s="66"/>
      <c r="HH406" s="162"/>
      <c r="HK406" s="66"/>
    </row>
    <row r="407" spans="2:219">
      <c r="B407" s="160"/>
      <c r="I407" s="161"/>
      <c r="J407" s="161"/>
      <c r="L407" s="162"/>
      <c r="M407" s="160"/>
      <c r="R407" s="66"/>
      <c r="S407" s="162"/>
      <c r="Y407" s="66"/>
      <c r="Z407" s="162"/>
      <c r="AA407" s="160"/>
      <c r="AJ407" s="66"/>
      <c r="AK407" s="162"/>
      <c r="AL407" s="160"/>
      <c r="AS407" s="66"/>
      <c r="AT407" s="162"/>
      <c r="AU407" s="160"/>
      <c r="AZ407" s="66"/>
      <c r="BA407" s="162"/>
      <c r="BB407" s="160"/>
      <c r="BK407" s="66"/>
      <c r="BL407" s="162"/>
      <c r="BM407" s="160"/>
      <c r="BS407" s="66"/>
      <c r="BT407" s="162"/>
      <c r="BU407" s="160"/>
      <c r="CA407" s="162"/>
      <c r="CB407" s="160"/>
      <c r="CH407" s="66"/>
      <c r="CI407" s="162"/>
      <c r="CJ407" s="155"/>
      <c r="CK407" s="155"/>
      <c r="CL407" s="155"/>
      <c r="CO407" s="66"/>
      <c r="CP407" s="162"/>
      <c r="CQ407" s="160"/>
      <c r="DT407" s="66"/>
      <c r="DU407" s="162"/>
      <c r="DV407" s="160"/>
      <c r="EE407" s="66"/>
      <c r="EF407" s="162"/>
      <c r="EG407" s="160"/>
      <c r="ER407" s="66"/>
      <c r="ES407" s="162"/>
      <c r="ET407" s="160"/>
      <c r="FR407" s="66"/>
      <c r="FS407" s="162"/>
      <c r="FT407" s="160"/>
      <c r="GR407" s="66"/>
      <c r="GS407" s="162"/>
      <c r="GT407" s="160"/>
      <c r="HG407" s="66"/>
      <c r="HH407" s="162"/>
      <c r="HK407" s="66"/>
    </row>
    <row r="408" spans="2:219">
      <c r="B408" s="160"/>
      <c r="I408" s="161"/>
      <c r="J408" s="161"/>
      <c r="L408" s="162"/>
      <c r="M408" s="160"/>
      <c r="R408" s="66"/>
      <c r="S408" s="162"/>
      <c r="Y408" s="66"/>
      <c r="Z408" s="162"/>
      <c r="AA408" s="160"/>
      <c r="AJ408" s="66"/>
      <c r="AK408" s="162"/>
      <c r="AL408" s="160"/>
      <c r="AS408" s="66"/>
      <c r="AT408" s="162"/>
      <c r="AU408" s="160"/>
      <c r="AZ408" s="66"/>
      <c r="BA408" s="162"/>
      <c r="BB408" s="160"/>
      <c r="BK408" s="66"/>
      <c r="BL408" s="162"/>
      <c r="BM408" s="160"/>
      <c r="BS408" s="66"/>
      <c r="BT408" s="162"/>
      <c r="BU408" s="160"/>
      <c r="CA408" s="162"/>
      <c r="CB408" s="160"/>
      <c r="CH408" s="66"/>
      <c r="CI408" s="162"/>
      <c r="CJ408" s="155"/>
      <c r="CK408" s="155"/>
      <c r="CL408" s="155"/>
      <c r="CO408" s="66"/>
      <c r="CP408" s="162"/>
      <c r="CQ408" s="160"/>
      <c r="DT408" s="66"/>
      <c r="DU408" s="162"/>
      <c r="DV408" s="160"/>
      <c r="EE408" s="66"/>
      <c r="EF408" s="162"/>
      <c r="EG408" s="160"/>
      <c r="ER408" s="66"/>
      <c r="ES408" s="162"/>
      <c r="ET408" s="160"/>
      <c r="FR408" s="66"/>
      <c r="FS408" s="162"/>
      <c r="FT408" s="160"/>
      <c r="GR408" s="66"/>
      <c r="GS408" s="162"/>
      <c r="GT408" s="160"/>
      <c r="HG408" s="66"/>
      <c r="HH408" s="162"/>
      <c r="HK408" s="66"/>
    </row>
    <row r="409" spans="2:219">
      <c r="B409" s="160"/>
      <c r="I409" s="161"/>
      <c r="J409" s="161"/>
      <c r="L409" s="162"/>
      <c r="M409" s="160"/>
      <c r="R409" s="66"/>
      <c r="S409" s="162"/>
      <c r="Y409" s="66"/>
      <c r="Z409" s="162"/>
      <c r="AA409" s="160"/>
      <c r="AJ409" s="66"/>
      <c r="AK409" s="162"/>
      <c r="AL409" s="160"/>
      <c r="AS409" s="66"/>
      <c r="AT409" s="162"/>
      <c r="AU409" s="160"/>
      <c r="AZ409" s="66"/>
      <c r="BA409" s="162"/>
      <c r="BB409" s="160"/>
      <c r="BK409" s="66"/>
      <c r="BL409" s="162"/>
      <c r="BM409" s="160"/>
      <c r="BS409" s="66"/>
      <c r="BT409" s="162"/>
      <c r="BU409" s="160"/>
      <c r="CA409" s="162"/>
      <c r="CB409" s="160"/>
      <c r="CH409" s="66"/>
      <c r="CI409" s="162"/>
      <c r="CJ409" s="155"/>
      <c r="CK409" s="155"/>
      <c r="CL409" s="155"/>
      <c r="CO409" s="66"/>
      <c r="CP409" s="162"/>
      <c r="CQ409" s="160"/>
      <c r="DT409" s="66"/>
      <c r="DU409" s="162"/>
      <c r="DV409" s="160"/>
      <c r="EE409" s="66"/>
      <c r="EF409" s="162"/>
      <c r="EG409" s="160"/>
      <c r="ER409" s="66"/>
      <c r="ES409" s="162"/>
      <c r="ET409" s="160"/>
      <c r="FR409" s="66"/>
      <c r="FS409" s="162"/>
      <c r="FT409" s="160"/>
      <c r="GR409" s="66"/>
      <c r="GS409" s="162"/>
      <c r="GT409" s="160"/>
      <c r="HG409" s="66"/>
      <c r="HH409" s="162"/>
      <c r="HK409" s="66"/>
    </row>
    <row r="410" spans="2:219">
      <c r="B410" s="160"/>
      <c r="I410" s="161"/>
      <c r="J410" s="161"/>
      <c r="L410" s="162"/>
      <c r="M410" s="160"/>
      <c r="R410" s="66"/>
      <c r="S410" s="162"/>
      <c r="Y410" s="66"/>
      <c r="Z410" s="162"/>
      <c r="AA410" s="160"/>
      <c r="AJ410" s="66"/>
      <c r="AK410" s="162"/>
      <c r="AL410" s="160"/>
      <c r="AS410" s="66"/>
      <c r="AT410" s="162"/>
      <c r="AU410" s="160"/>
      <c r="AZ410" s="66"/>
      <c r="BA410" s="162"/>
      <c r="BB410" s="160"/>
      <c r="BK410" s="66"/>
      <c r="BL410" s="162"/>
      <c r="BM410" s="160"/>
      <c r="BS410" s="66"/>
      <c r="BT410" s="162"/>
      <c r="BU410" s="160"/>
      <c r="CA410" s="162"/>
      <c r="CB410" s="160"/>
      <c r="CH410" s="66"/>
      <c r="CI410" s="162"/>
      <c r="CJ410" s="155"/>
      <c r="CK410" s="155"/>
      <c r="CL410" s="155"/>
      <c r="CO410" s="66"/>
      <c r="CP410" s="162"/>
      <c r="CQ410" s="160"/>
      <c r="DT410" s="66"/>
      <c r="DU410" s="162"/>
      <c r="DV410" s="160"/>
      <c r="EE410" s="66"/>
      <c r="EF410" s="162"/>
      <c r="EG410" s="160"/>
      <c r="ER410" s="66"/>
      <c r="ES410" s="162"/>
      <c r="ET410" s="160"/>
      <c r="FR410" s="66"/>
      <c r="FS410" s="162"/>
      <c r="FT410" s="160"/>
      <c r="GR410" s="66"/>
      <c r="GS410" s="162"/>
      <c r="GT410" s="160"/>
      <c r="HG410" s="66"/>
      <c r="HH410" s="162"/>
      <c r="HK410" s="66"/>
    </row>
    <row r="411" spans="2:219">
      <c r="B411" s="160"/>
      <c r="I411" s="161"/>
      <c r="J411" s="161"/>
      <c r="L411" s="162"/>
      <c r="M411" s="160"/>
      <c r="R411" s="66"/>
      <c r="S411" s="162"/>
      <c r="Y411" s="66"/>
      <c r="Z411" s="162"/>
      <c r="AA411" s="160"/>
      <c r="AJ411" s="66"/>
      <c r="AK411" s="162"/>
      <c r="AL411" s="160"/>
      <c r="AS411" s="66"/>
      <c r="AT411" s="162"/>
      <c r="AU411" s="160"/>
      <c r="AZ411" s="66"/>
      <c r="BA411" s="162"/>
      <c r="BB411" s="160"/>
      <c r="BK411" s="66"/>
      <c r="BL411" s="162"/>
      <c r="BM411" s="160"/>
      <c r="BS411" s="66"/>
      <c r="BT411" s="162"/>
      <c r="BU411" s="160"/>
      <c r="CA411" s="162"/>
      <c r="CB411" s="160"/>
      <c r="CH411" s="66"/>
      <c r="CI411" s="162"/>
      <c r="CJ411" s="155"/>
      <c r="CK411" s="155"/>
      <c r="CL411" s="155"/>
      <c r="CO411" s="66"/>
      <c r="CP411" s="162"/>
      <c r="CQ411" s="160"/>
      <c r="DT411" s="66"/>
      <c r="DU411" s="162"/>
      <c r="DV411" s="160"/>
      <c r="EE411" s="66"/>
      <c r="EF411" s="162"/>
      <c r="EG411" s="160"/>
      <c r="ER411" s="66"/>
      <c r="ES411" s="162"/>
      <c r="ET411" s="160"/>
      <c r="FR411" s="66"/>
      <c r="FS411" s="162"/>
      <c r="FT411" s="160"/>
      <c r="GR411" s="66"/>
      <c r="GS411" s="162"/>
      <c r="GT411" s="160"/>
      <c r="HG411" s="66"/>
      <c r="HH411" s="162"/>
      <c r="HK411" s="66"/>
    </row>
    <row r="412" spans="2:219">
      <c r="B412" s="160"/>
      <c r="I412" s="161"/>
      <c r="J412" s="161"/>
      <c r="L412" s="162"/>
      <c r="M412" s="160"/>
      <c r="R412" s="66"/>
      <c r="S412" s="162"/>
      <c r="Y412" s="66"/>
      <c r="Z412" s="162"/>
      <c r="AA412" s="160"/>
      <c r="AJ412" s="66"/>
      <c r="AK412" s="162"/>
      <c r="AL412" s="160"/>
      <c r="AS412" s="66"/>
      <c r="AT412" s="162"/>
      <c r="AU412" s="160"/>
      <c r="AZ412" s="66"/>
      <c r="BA412" s="162"/>
      <c r="BB412" s="160"/>
      <c r="BK412" s="66"/>
      <c r="BL412" s="162"/>
      <c r="BM412" s="160"/>
      <c r="BS412" s="66"/>
      <c r="BT412" s="162"/>
      <c r="BU412" s="160"/>
      <c r="CA412" s="162"/>
      <c r="CB412" s="160"/>
      <c r="CH412" s="66"/>
      <c r="CI412" s="162"/>
      <c r="CJ412" s="155"/>
      <c r="CK412" s="155"/>
      <c r="CL412" s="155"/>
      <c r="CO412" s="66"/>
      <c r="CP412" s="162"/>
      <c r="CQ412" s="160"/>
      <c r="DT412" s="66"/>
      <c r="DU412" s="162"/>
      <c r="DV412" s="160"/>
      <c r="EE412" s="66"/>
      <c r="EF412" s="162"/>
      <c r="EG412" s="160"/>
      <c r="ER412" s="66"/>
      <c r="ES412" s="162"/>
      <c r="ET412" s="160"/>
      <c r="FR412" s="66"/>
      <c r="FS412" s="162"/>
      <c r="FT412" s="160"/>
      <c r="GR412" s="66"/>
      <c r="GS412" s="162"/>
      <c r="GT412" s="160"/>
      <c r="HG412" s="66"/>
      <c r="HH412" s="162"/>
      <c r="HK412" s="66"/>
    </row>
    <row r="413" spans="2:219">
      <c r="B413" s="160"/>
      <c r="I413" s="161"/>
      <c r="J413" s="161"/>
      <c r="L413" s="162"/>
      <c r="M413" s="160"/>
      <c r="R413" s="66"/>
      <c r="S413" s="162"/>
      <c r="Y413" s="66"/>
      <c r="Z413" s="162"/>
      <c r="AA413" s="160"/>
      <c r="AJ413" s="66"/>
      <c r="AK413" s="162"/>
      <c r="AL413" s="160"/>
      <c r="AS413" s="66"/>
      <c r="AT413" s="162"/>
      <c r="AU413" s="160"/>
      <c r="AZ413" s="66"/>
      <c r="BA413" s="162"/>
      <c r="BB413" s="160"/>
      <c r="BK413" s="66"/>
      <c r="BL413" s="162"/>
      <c r="BM413" s="160"/>
      <c r="BS413" s="66"/>
      <c r="BT413" s="162"/>
      <c r="BU413" s="160"/>
      <c r="CA413" s="162"/>
      <c r="CB413" s="160"/>
      <c r="CH413" s="66"/>
      <c r="CI413" s="162"/>
      <c r="CJ413" s="155"/>
      <c r="CK413" s="155"/>
      <c r="CL413" s="155"/>
      <c r="CO413" s="66"/>
      <c r="CP413" s="162"/>
      <c r="CQ413" s="160"/>
      <c r="DT413" s="66"/>
      <c r="DU413" s="162"/>
      <c r="DV413" s="160"/>
      <c r="EE413" s="66"/>
      <c r="EF413" s="162"/>
      <c r="EG413" s="160"/>
      <c r="ER413" s="66"/>
      <c r="ES413" s="162"/>
      <c r="ET413" s="160"/>
      <c r="FR413" s="66"/>
      <c r="FS413" s="162"/>
      <c r="FT413" s="160"/>
      <c r="GR413" s="66"/>
      <c r="GS413" s="162"/>
      <c r="GT413" s="160"/>
      <c r="HG413" s="66"/>
      <c r="HH413" s="162"/>
      <c r="HK413" s="66"/>
    </row>
    <row r="414" spans="2:219">
      <c r="B414" s="160"/>
      <c r="I414" s="161"/>
      <c r="J414" s="161"/>
      <c r="L414" s="162"/>
      <c r="M414" s="160"/>
      <c r="R414" s="66"/>
      <c r="S414" s="162"/>
      <c r="Y414" s="66"/>
      <c r="Z414" s="162"/>
      <c r="AA414" s="160"/>
      <c r="AJ414" s="66"/>
      <c r="AK414" s="162"/>
      <c r="AL414" s="160"/>
      <c r="AS414" s="66"/>
      <c r="AT414" s="162"/>
      <c r="AU414" s="160"/>
      <c r="AZ414" s="66"/>
      <c r="BA414" s="162"/>
      <c r="BB414" s="160"/>
      <c r="BK414" s="66"/>
      <c r="BL414" s="162"/>
      <c r="BM414" s="160"/>
      <c r="BS414" s="66"/>
      <c r="BT414" s="162"/>
      <c r="BU414" s="160"/>
      <c r="CA414" s="162"/>
      <c r="CB414" s="160"/>
      <c r="CH414" s="66"/>
      <c r="CI414" s="162"/>
      <c r="CJ414" s="155"/>
      <c r="CK414" s="155"/>
      <c r="CL414" s="155"/>
      <c r="CO414" s="66"/>
      <c r="CP414" s="162"/>
      <c r="CQ414" s="160"/>
      <c r="DT414" s="66"/>
      <c r="DU414" s="162"/>
      <c r="DV414" s="160"/>
      <c r="EE414" s="66"/>
      <c r="EF414" s="162"/>
      <c r="EG414" s="160"/>
      <c r="ER414" s="66"/>
      <c r="ES414" s="162"/>
      <c r="ET414" s="160"/>
      <c r="FR414" s="66"/>
      <c r="FS414" s="162"/>
      <c r="FT414" s="160"/>
      <c r="GR414" s="66"/>
      <c r="GS414" s="162"/>
      <c r="GT414" s="160"/>
      <c r="HG414" s="66"/>
      <c r="HH414" s="162"/>
      <c r="HK414" s="66"/>
    </row>
    <row r="415" spans="2:219">
      <c r="B415" s="160"/>
      <c r="I415" s="161"/>
      <c r="J415" s="161"/>
      <c r="L415" s="162"/>
      <c r="M415" s="160"/>
      <c r="R415" s="66"/>
      <c r="S415" s="162"/>
      <c r="Y415" s="66"/>
      <c r="Z415" s="162"/>
      <c r="AA415" s="160"/>
      <c r="AJ415" s="66"/>
      <c r="AK415" s="162"/>
      <c r="AL415" s="160"/>
      <c r="AS415" s="66"/>
      <c r="AT415" s="162"/>
      <c r="AU415" s="160"/>
      <c r="AZ415" s="66"/>
      <c r="BA415" s="162"/>
      <c r="BB415" s="160"/>
      <c r="BK415" s="66"/>
      <c r="BL415" s="162"/>
      <c r="BM415" s="160"/>
      <c r="BS415" s="66"/>
      <c r="BT415" s="162"/>
      <c r="BU415" s="160"/>
      <c r="CA415" s="162"/>
      <c r="CB415" s="160"/>
      <c r="CH415" s="66"/>
      <c r="CI415" s="162"/>
      <c r="CJ415" s="155"/>
      <c r="CK415" s="155"/>
      <c r="CL415" s="155"/>
      <c r="CO415" s="66"/>
      <c r="CP415" s="162"/>
      <c r="CQ415" s="160"/>
      <c r="DT415" s="66"/>
      <c r="DU415" s="162"/>
      <c r="DV415" s="160"/>
      <c r="EE415" s="66"/>
      <c r="EF415" s="162"/>
      <c r="EG415" s="160"/>
      <c r="ER415" s="66"/>
      <c r="ES415" s="162"/>
      <c r="ET415" s="160"/>
      <c r="FR415" s="66"/>
      <c r="FS415" s="162"/>
      <c r="FT415" s="160"/>
      <c r="GR415" s="66"/>
      <c r="GS415" s="162"/>
      <c r="GT415" s="160"/>
      <c r="HG415" s="66"/>
      <c r="HH415" s="162"/>
      <c r="HK415" s="66"/>
    </row>
    <row r="416" spans="2:219">
      <c r="B416" s="160"/>
      <c r="I416" s="161"/>
      <c r="J416" s="161"/>
      <c r="L416" s="162"/>
      <c r="M416" s="160"/>
      <c r="R416" s="66"/>
      <c r="S416" s="162"/>
      <c r="Y416" s="66"/>
      <c r="Z416" s="162"/>
      <c r="AA416" s="160"/>
      <c r="AJ416" s="66"/>
      <c r="AK416" s="162"/>
      <c r="AL416" s="160"/>
      <c r="AS416" s="66"/>
      <c r="AT416" s="162"/>
      <c r="AU416" s="160"/>
      <c r="AZ416" s="66"/>
      <c r="BA416" s="162"/>
      <c r="BB416" s="160"/>
      <c r="BK416" s="66"/>
      <c r="BL416" s="162"/>
      <c r="BM416" s="160"/>
      <c r="BS416" s="66"/>
      <c r="BT416" s="162"/>
      <c r="BU416" s="160"/>
      <c r="CA416" s="162"/>
      <c r="CB416" s="160"/>
      <c r="CH416" s="66"/>
      <c r="CI416" s="162"/>
      <c r="CJ416" s="155"/>
      <c r="CK416" s="155"/>
      <c r="CL416" s="155"/>
      <c r="CO416" s="66"/>
      <c r="CP416" s="162"/>
      <c r="CQ416" s="160"/>
      <c r="DT416" s="66"/>
      <c r="DU416" s="162"/>
      <c r="DV416" s="160"/>
      <c r="EE416" s="66"/>
      <c r="EF416" s="162"/>
      <c r="EG416" s="160"/>
      <c r="ER416" s="66"/>
      <c r="ES416" s="162"/>
      <c r="ET416" s="160"/>
      <c r="FR416" s="66"/>
      <c r="FS416" s="162"/>
      <c r="FT416" s="160"/>
      <c r="GR416" s="66"/>
      <c r="GS416" s="162"/>
      <c r="GT416" s="160"/>
      <c r="HG416" s="66"/>
      <c r="HH416" s="162"/>
      <c r="HK416" s="66"/>
    </row>
    <row r="417" spans="2:219">
      <c r="B417" s="160"/>
      <c r="I417" s="161"/>
      <c r="J417" s="161"/>
      <c r="L417" s="162"/>
      <c r="M417" s="160"/>
      <c r="R417" s="66"/>
      <c r="S417" s="162"/>
      <c r="Y417" s="66"/>
      <c r="Z417" s="162"/>
      <c r="AA417" s="160"/>
      <c r="AJ417" s="66"/>
      <c r="AK417" s="162"/>
      <c r="AL417" s="160"/>
      <c r="AS417" s="66"/>
      <c r="AT417" s="162"/>
      <c r="AU417" s="160"/>
      <c r="AZ417" s="66"/>
      <c r="BA417" s="162"/>
      <c r="BB417" s="160"/>
      <c r="BK417" s="66"/>
      <c r="BL417" s="162"/>
      <c r="BM417" s="160"/>
      <c r="BS417" s="66"/>
      <c r="BT417" s="162"/>
      <c r="BU417" s="160"/>
      <c r="CA417" s="162"/>
      <c r="CB417" s="160"/>
      <c r="CH417" s="66"/>
      <c r="CI417" s="162"/>
      <c r="CJ417" s="155"/>
      <c r="CK417" s="155"/>
      <c r="CL417" s="155"/>
      <c r="CO417" s="66"/>
      <c r="CP417" s="162"/>
      <c r="CQ417" s="160"/>
      <c r="DT417" s="66"/>
      <c r="DU417" s="162"/>
      <c r="DV417" s="160"/>
      <c r="EE417" s="66"/>
      <c r="EF417" s="162"/>
      <c r="EG417" s="160"/>
      <c r="ER417" s="66"/>
      <c r="ES417" s="162"/>
      <c r="ET417" s="160"/>
      <c r="FR417" s="66"/>
      <c r="FS417" s="162"/>
      <c r="FT417" s="160"/>
      <c r="GR417" s="66"/>
      <c r="GS417" s="162"/>
      <c r="GT417" s="160"/>
      <c r="HG417" s="66"/>
      <c r="HH417" s="162"/>
      <c r="HK417" s="66"/>
    </row>
    <row r="418" spans="2:219">
      <c r="B418" s="160"/>
      <c r="I418" s="161"/>
      <c r="J418" s="161"/>
      <c r="L418" s="162"/>
      <c r="M418" s="160"/>
      <c r="R418" s="66"/>
      <c r="S418" s="162"/>
      <c r="Y418" s="66"/>
      <c r="Z418" s="162"/>
      <c r="AA418" s="160"/>
      <c r="AJ418" s="66"/>
      <c r="AK418" s="162"/>
      <c r="AL418" s="160"/>
      <c r="AS418" s="66"/>
      <c r="AT418" s="162"/>
      <c r="AU418" s="160"/>
      <c r="AZ418" s="66"/>
      <c r="BA418" s="162"/>
      <c r="BB418" s="160"/>
      <c r="BK418" s="66"/>
      <c r="BL418" s="162"/>
      <c r="BM418" s="160"/>
      <c r="BS418" s="66"/>
      <c r="BT418" s="162"/>
      <c r="BU418" s="160"/>
      <c r="CA418" s="162"/>
      <c r="CB418" s="160"/>
      <c r="CH418" s="66"/>
      <c r="CI418" s="162"/>
      <c r="CJ418" s="155"/>
      <c r="CK418" s="155"/>
      <c r="CL418" s="155"/>
      <c r="CO418" s="66"/>
      <c r="CP418" s="162"/>
      <c r="CQ418" s="160"/>
      <c r="DT418" s="66"/>
      <c r="DU418" s="162"/>
      <c r="DV418" s="160"/>
      <c r="EE418" s="66"/>
      <c r="EF418" s="162"/>
      <c r="EG418" s="160"/>
      <c r="ER418" s="66"/>
      <c r="ES418" s="162"/>
      <c r="ET418" s="160"/>
      <c r="FR418" s="66"/>
      <c r="FS418" s="162"/>
      <c r="FT418" s="160"/>
      <c r="GR418" s="66"/>
      <c r="GS418" s="162"/>
      <c r="GT418" s="160"/>
      <c r="HG418" s="66"/>
      <c r="HH418" s="162"/>
      <c r="HK418" s="66"/>
    </row>
    <row r="419" spans="2:219">
      <c r="B419" s="160"/>
      <c r="I419" s="161"/>
      <c r="J419" s="161"/>
      <c r="L419" s="162"/>
      <c r="M419" s="160"/>
      <c r="R419" s="66"/>
      <c r="S419" s="162"/>
      <c r="Y419" s="66"/>
      <c r="Z419" s="162"/>
      <c r="AA419" s="160"/>
      <c r="AJ419" s="66"/>
      <c r="AK419" s="162"/>
      <c r="AL419" s="160"/>
      <c r="AS419" s="66"/>
      <c r="AT419" s="162"/>
      <c r="AU419" s="160"/>
      <c r="AZ419" s="66"/>
      <c r="BA419" s="162"/>
      <c r="BB419" s="160"/>
      <c r="BK419" s="66"/>
      <c r="BL419" s="162"/>
      <c r="BM419" s="160"/>
      <c r="BS419" s="66"/>
      <c r="BT419" s="162"/>
      <c r="BU419" s="160"/>
      <c r="CA419" s="162"/>
      <c r="CB419" s="160"/>
      <c r="CH419" s="66"/>
      <c r="CI419" s="162"/>
      <c r="CJ419" s="155"/>
      <c r="CK419" s="155"/>
      <c r="CL419" s="155"/>
      <c r="CO419" s="66"/>
      <c r="CP419" s="162"/>
      <c r="CQ419" s="160"/>
      <c r="DT419" s="66"/>
      <c r="DU419" s="162"/>
      <c r="DV419" s="160"/>
      <c r="EE419" s="66"/>
      <c r="EF419" s="162"/>
      <c r="EG419" s="160"/>
      <c r="ER419" s="66"/>
      <c r="ES419" s="162"/>
      <c r="ET419" s="160"/>
      <c r="FR419" s="66"/>
      <c r="FS419" s="162"/>
      <c r="FT419" s="160"/>
      <c r="GR419" s="66"/>
      <c r="GS419" s="162"/>
      <c r="GT419" s="160"/>
      <c r="HG419" s="66"/>
      <c r="HH419" s="162"/>
      <c r="HK419" s="66"/>
    </row>
    <row r="420" spans="2:219">
      <c r="B420" s="160"/>
      <c r="I420" s="161"/>
      <c r="J420" s="161"/>
      <c r="L420" s="162"/>
      <c r="M420" s="160"/>
      <c r="R420" s="66"/>
      <c r="S420" s="162"/>
      <c r="Y420" s="66"/>
      <c r="Z420" s="162"/>
      <c r="AA420" s="160"/>
      <c r="AJ420" s="66"/>
      <c r="AK420" s="162"/>
      <c r="AL420" s="160"/>
      <c r="AS420" s="66"/>
      <c r="AT420" s="162"/>
      <c r="AU420" s="160"/>
      <c r="AZ420" s="66"/>
      <c r="BA420" s="162"/>
      <c r="BB420" s="160"/>
      <c r="BK420" s="66"/>
      <c r="BL420" s="162"/>
      <c r="BM420" s="160"/>
      <c r="BS420" s="66"/>
      <c r="BT420" s="162"/>
      <c r="BU420" s="160"/>
      <c r="CA420" s="162"/>
      <c r="CB420" s="160"/>
      <c r="CH420" s="66"/>
      <c r="CI420" s="162"/>
      <c r="CJ420" s="155"/>
      <c r="CK420" s="155"/>
      <c r="CL420" s="155"/>
      <c r="CO420" s="66"/>
      <c r="CP420" s="162"/>
      <c r="CQ420" s="160"/>
      <c r="DT420" s="66"/>
      <c r="DU420" s="162"/>
      <c r="DV420" s="160"/>
      <c r="EE420" s="66"/>
      <c r="EF420" s="162"/>
      <c r="EG420" s="160"/>
      <c r="ER420" s="66"/>
      <c r="ES420" s="162"/>
      <c r="ET420" s="160"/>
      <c r="FR420" s="66"/>
      <c r="FS420" s="162"/>
      <c r="FT420" s="160"/>
      <c r="GR420" s="66"/>
      <c r="GS420" s="162"/>
      <c r="GT420" s="160"/>
      <c r="HG420" s="66"/>
      <c r="HH420" s="162"/>
      <c r="HK420" s="66"/>
    </row>
    <row r="421" spans="2:219">
      <c r="B421" s="160"/>
      <c r="I421" s="161"/>
      <c r="J421" s="161"/>
      <c r="L421" s="162"/>
      <c r="M421" s="160"/>
      <c r="R421" s="66"/>
      <c r="S421" s="162"/>
      <c r="Y421" s="66"/>
      <c r="Z421" s="162"/>
      <c r="AA421" s="160"/>
      <c r="AJ421" s="66"/>
      <c r="AK421" s="162"/>
      <c r="AL421" s="160"/>
      <c r="AS421" s="66"/>
      <c r="AT421" s="162"/>
      <c r="AU421" s="160"/>
      <c r="AZ421" s="66"/>
      <c r="BA421" s="162"/>
      <c r="BB421" s="160"/>
      <c r="BK421" s="66"/>
      <c r="BL421" s="162"/>
      <c r="BM421" s="160"/>
      <c r="BS421" s="66"/>
      <c r="BT421" s="162"/>
      <c r="BU421" s="160"/>
      <c r="CA421" s="162"/>
      <c r="CB421" s="160"/>
      <c r="CH421" s="66"/>
      <c r="CI421" s="162"/>
      <c r="CJ421" s="155"/>
      <c r="CK421" s="155"/>
      <c r="CL421" s="155"/>
      <c r="CO421" s="66"/>
      <c r="CP421" s="162"/>
      <c r="CQ421" s="160"/>
      <c r="DT421" s="66"/>
      <c r="DU421" s="162"/>
      <c r="DV421" s="160"/>
      <c r="EE421" s="66"/>
      <c r="EF421" s="162"/>
      <c r="EG421" s="160"/>
      <c r="ER421" s="66"/>
      <c r="ES421" s="162"/>
      <c r="ET421" s="160"/>
      <c r="FR421" s="66"/>
      <c r="FS421" s="162"/>
      <c r="FT421" s="160"/>
      <c r="GR421" s="66"/>
      <c r="GS421" s="162"/>
      <c r="GT421" s="160"/>
      <c r="HG421" s="66"/>
      <c r="HH421" s="162"/>
      <c r="HK421" s="66"/>
    </row>
    <row r="422" spans="2:219">
      <c r="B422" s="160"/>
      <c r="I422" s="161"/>
      <c r="J422" s="161"/>
      <c r="L422" s="162"/>
      <c r="M422" s="160"/>
      <c r="R422" s="66"/>
      <c r="S422" s="162"/>
      <c r="Y422" s="66"/>
      <c r="Z422" s="162"/>
      <c r="AA422" s="160"/>
      <c r="AJ422" s="66"/>
      <c r="AK422" s="162"/>
      <c r="AL422" s="160"/>
      <c r="AS422" s="66"/>
      <c r="AT422" s="162"/>
      <c r="AU422" s="160"/>
      <c r="AZ422" s="66"/>
      <c r="BA422" s="162"/>
      <c r="BB422" s="160"/>
      <c r="BK422" s="66"/>
      <c r="BL422" s="162"/>
      <c r="BM422" s="160"/>
      <c r="BS422" s="66"/>
      <c r="BT422" s="162"/>
      <c r="BU422" s="160"/>
      <c r="CA422" s="162"/>
      <c r="CB422" s="160"/>
      <c r="CH422" s="66"/>
      <c r="CI422" s="162"/>
      <c r="CJ422" s="155"/>
      <c r="CK422" s="155"/>
      <c r="CL422" s="155"/>
      <c r="CO422" s="66"/>
      <c r="CP422" s="162"/>
      <c r="CQ422" s="160"/>
      <c r="DT422" s="66"/>
      <c r="DU422" s="162"/>
      <c r="DV422" s="160"/>
      <c r="EE422" s="66"/>
      <c r="EF422" s="162"/>
      <c r="EG422" s="160"/>
      <c r="ER422" s="66"/>
      <c r="ES422" s="162"/>
      <c r="ET422" s="160"/>
      <c r="FR422" s="66"/>
      <c r="FS422" s="162"/>
      <c r="FT422" s="160"/>
      <c r="GR422" s="66"/>
      <c r="GS422" s="162"/>
      <c r="GT422" s="160"/>
      <c r="HG422" s="66"/>
      <c r="HH422" s="162"/>
      <c r="HK422" s="66"/>
    </row>
    <row r="423" spans="2:219">
      <c r="B423" s="160"/>
      <c r="I423" s="161"/>
      <c r="J423" s="161"/>
      <c r="L423" s="162"/>
      <c r="M423" s="160"/>
      <c r="R423" s="66"/>
      <c r="S423" s="162"/>
      <c r="Y423" s="66"/>
      <c r="Z423" s="162"/>
      <c r="AA423" s="160"/>
      <c r="AJ423" s="66"/>
      <c r="AK423" s="162"/>
      <c r="AL423" s="160"/>
      <c r="AS423" s="66"/>
      <c r="AT423" s="162"/>
      <c r="AU423" s="160"/>
      <c r="AZ423" s="66"/>
      <c r="BA423" s="162"/>
      <c r="BB423" s="160"/>
      <c r="BK423" s="66"/>
      <c r="BL423" s="162"/>
      <c r="BM423" s="160"/>
      <c r="BS423" s="66"/>
      <c r="BT423" s="162"/>
      <c r="BU423" s="160"/>
      <c r="CA423" s="162"/>
      <c r="CB423" s="160"/>
      <c r="CH423" s="66"/>
      <c r="CI423" s="162"/>
      <c r="CJ423" s="155"/>
      <c r="CK423" s="155"/>
      <c r="CL423" s="155"/>
      <c r="CO423" s="66"/>
      <c r="CP423" s="162"/>
      <c r="CQ423" s="160"/>
      <c r="DT423" s="66"/>
      <c r="DU423" s="162"/>
      <c r="DV423" s="160"/>
      <c r="EE423" s="66"/>
      <c r="EF423" s="162"/>
      <c r="EG423" s="160"/>
      <c r="ER423" s="66"/>
      <c r="ES423" s="162"/>
      <c r="ET423" s="160"/>
      <c r="FR423" s="66"/>
      <c r="FS423" s="162"/>
      <c r="FT423" s="160"/>
      <c r="GR423" s="66"/>
      <c r="GS423" s="162"/>
      <c r="GT423" s="160"/>
      <c r="HG423" s="66"/>
      <c r="HH423" s="162"/>
      <c r="HK423" s="66"/>
    </row>
    <row r="424" spans="2:219">
      <c r="B424" s="160"/>
      <c r="I424" s="161"/>
      <c r="J424" s="161"/>
      <c r="L424" s="162"/>
      <c r="M424" s="160"/>
      <c r="R424" s="66"/>
      <c r="S424" s="162"/>
      <c r="Y424" s="66"/>
      <c r="Z424" s="162"/>
      <c r="AA424" s="160"/>
      <c r="AJ424" s="66"/>
      <c r="AK424" s="162"/>
      <c r="AL424" s="160"/>
      <c r="AS424" s="66"/>
      <c r="AT424" s="162"/>
      <c r="AU424" s="160"/>
      <c r="AZ424" s="66"/>
      <c r="BA424" s="162"/>
      <c r="BB424" s="160"/>
      <c r="BK424" s="66"/>
      <c r="BL424" s="162"/>
      <c r="BM424" s="160"/>
      <c r="BS424" s="66"/>
      <c r="BT424" s="162"/>
      <c r="BU424" s="160"/>
      <c r="CA424" s="162"/>
      <c r="CB424" s="160"/>
      <c r="CH424" s="66"/>
      <c r="CI424" s="162"/>
      <c r="CJ424" s="155"/>
      <c r="CK424" s="155"/>
      <c r="CL424" s="155"/>
      <c r="CO424" s="66"/>
      <c r="CP424" s="162"/>
      <c r="CQ424" s="160"/>
      <c r="DT424" s="66"/>
      <c r="DU424" s="162"/>
      <c r="DV424" s="160"/>
      <c r="EE424" s="66"/>
      <c r="EF424" s="162"/>
      <c r="EG424" s="160"/>
      <c r="ER424" s="66"/>
      <c r="ES424" s="162"/>
      <c r="ET424" s="160"/>
      <c r="FR424" s="66"/>
      <c r="FS424" s="162"/>
      <c r="FT424" s="160"/>
      <c r="GR424" s="66"/>
      <c r="GS424" s="162"/>
      <c r="GT424" s="160"/>
      <c r="HG424" s="66"/>
      <c r="HH424" s="162"/>
      <c r="HK424" s="66"/>
    </row>
    <row r="425" spans="2:219">
      <c r="B425" s="160"/>
      <c r="I425" s="161"/>
      <c r="J425" s="161"/>
      <c r="L425" s="162"/>
      <c r="M425" s="160"/>
      <c r="R425" s="66"/>
      <c r="S425" s="162"/>
      <c r="Y425" s="66"/>
      <c r="Z425" s="162"/>
      <c r="AA425" s="160"/>
      <c r="AJ425" s="66"/>
      <c r="AK425" s="162"/>
      <c r="AL425" s="160"/>
      <c r="AS425" s="66"/>
      <c r="AT425" s="162"/>
      <c r="AU425" s="160"/>
      <c r="AZ425" s="66"/>
      <c r="BA425" s="162"/>
      <c r="BB425" s="160"/>
      <c r="BK425" s="66"/>
      <c r="BL425" s="162"/>
      <c r="BM425" s="160"/>
      <c r="BS425" s="66"/>
      <c r="BT425" s="162"/>
      <c r="BU425" s="160"/>
      <c r="CA425" s="162"/>
      <c r="CB425" s="160"/>
      <c r="CH425" s="66"/>
      <c r="CI425" s="162"/>
      <c r="CJ425" s="155"/>
      <c r="CK425" s="155"/>
      <c r="CL425" s="155"/>
      <c r="CO425" s="66"/>
      <c r="CP425" s="162"/>
      <c r="CQ425" s="160"/>
      <c r="DT425" s="66"/>
      <c r="DU425" s="162"/>
      <c r="DV425" s="160"/>
      <c r="EE425" s="66"/>
      <c r="EF425" s="162"/>
      <c r="EG425" s="160"/>
      <c r="ER425" s="66"/>
      <c r="ES425" s="162"/>
      <c r="ET425" s="160"/>
      <c r="FR425" s="66"/>
      <c r="FS425" s="162"/>
      <c r="FT425" s="160"/>
      <c r="GR425" s="66"/>
      <c r="GS425" s="162"/>
      <c r="GT425" s="160"/>
      <c r="HG425" s="66"/>
      <c r="HH425" s="162"/>
      <c r="HK425" s="66"/>
    </row>
    <row r="426" spans="2:219">
      <c r="B426" s="160"/>
      <c r="I426" s="161"/>
      <c r="J426" s="161"/>
      <c r="L426" s="162"/>
      <c r="M426" s="160"/>
      <c r="R426" s="66"/>
      <c r="S426" s="162"/>
      <c r="Y426" s="66"/>
      <c r="Z426" s="162"/>
      <c r="AA426" s="160"/>
      <c r="AJ426" s="66"/>
      <c r="AK426" s="162"/>
      <c r="AL426" s="160"/>
      <c r="AS426" s="66"/>
      <c r="AT426" s="162"/>
      <c r="AU426" s="160"/>
      <c r="AZ426" s="66"/>
      <c r="BA426" s="162"/>
      <c r="BB426" s="160"/>
      <c r="BK426" s="66"/>
      <c r="BL426" s="162"/>
      <c r="BM426" s="160"/>
      <c r="BS426" s="66"/>
      <c r="BT426" s="162"/>
      <c r="BU426" s="160"/>
      <c r="CA426" s="162"/>
      <c r="CB426" s="160"/>
      <c r="CH426" s="66"/>
      <c r="CI426" s="162"/>
      <c r="CJ426" s="155"/>
      <c r="CK426" s="155"/>
      <c r="CL426" s="155"/>
      <c r="CO426" s="66"/>
      <c r="CP426" s="162"/>
      <c r="CQ426" s="160"/>
      <c r="DT426" s="66"/>
      <c r="DU426" s="162"/>
      <c r="DV426" s="160"/>
      <c r="EE426" s="66"/>
      <c r="EF426" s="162"/>
      <c r="EG426" s="160"/>
      <c r="ER426" s="66"/>
      <c r="ES426" s="162"/>
      <c r="ET426" s="160"/>
      <c r="FR426" s="66"/>
      <c r="FS426" s="162"/>
      <c r="FT426" s="160"/>
      <c r="GR426" s="66"/>
      <c r="GS426" s="162"/>
      <c r="GT426" s="160"/>
      <c r="HG426" s="66"/>
      <c r="HH426" s="162"/>
      <c r="HK426" s="66"/>
    </row>
    <row r="427" spans="2:219">
      <c r="B427" s="160"/>
      <c r="I427" s="161"/>
      <c r="J427" s="161"/>
      <c r="L427" s="162"/>
      <c r="M427" s="160"/>
      <c r="R427" s="66"/>
      <c r="S427" s="162"/>
      <c r="Y427" s="66"/>
      <c r="Z427" s="162"/>
      <c r="AA427" s="160"/>
      <c r="AJ427" s="66"/>
      <c r="AK427" s="162"/>
      <c r="AL427" s="160"/>
      <c r="AS427" s="66"/>
      <c r="AT427" s="162"/>
      <c r="AU427" s="160"/>
      <c r="AZ427" s="66"/>
      <c r="BA427" s="162"/>
      <c r="BB427" s="160"/>
      <c r="BK427" s="66"/>
      <c r="BL427" s="162"/>
      <c r="BM427" s="160"/>
      <c r="BS427" s="66"/>
      <c r="BT427" s="162"/>
      <c r="BU427" s="160"/>
      <c r="CA427" s="162"/>
      <c r="CB427" s="160"/>
      <c r="CH427" s="66"/>
      <c r="CI427" s="162"/>
      <c r="CJ427" s="155"/>
      <c r="CK427" s="155"/>
      <c r="CL427" s="155"/>
      <c r="CO427" s="66"/>
      <c r="CP427" s="162"/>
      <c r="CQ427" s="160"/>
      <c r="DT427" s="66"/>
      <c r="DU427" s="162"/>
      <c r="DV427" s="160"/>
      <c r="EE427" s="66"/>
      <c r="EF427" s="162"/>
      <c r="EG427" s="160"/>
      <c r="ER427" s="66"/>
      <c r="ES427" s="162"/>
      <c r="ET427" s="160"/>
      <c r="FR427" s="66"/>
      <c r="FS427" s="162"/>
      <c r="FT427" s="160"/>
      <c r="GR427" s="66"/>
      <c r="GS427" s="162"/>
      <c r="GT427" s="160"/>
      <c r="HG427" s="66"/>
      <c r="HH427" s="162"/>
      <c r="HK427" s="66"/>
    </row>
    <row r="428" spans="2:219">
      <c r="B428" s="160"/>
      <c r="I428" s="161"/>
      <c r="J428" s="161"/>
      <c r="L428" s="162"/>
      <c r="M428" s="160"/>
      <c r="R428" s="66"/>
      <c r="S428" s="162"/>
      <c r="Y428" s="66"/>
      <c r="Z428" s="162"/>
      <c r="AA428" s="160"/>
      <c r="AJ428" s="66"/>
      <c r="AK428" s="162"/>
      <c r="AL428" s="160"/>
      <c r="AS428" s="66"/>
      <c r="AT428" s="162"/>
      <c r="AU428" s="160"/>
      <c r="AZ428" s="66"/>
      <c r="BA428" s="162"/>
      <c r="BB428" s="160"/>
      <c r="BK428" s="66"/>
      <c r="BL428" s="162"/>
      <c r="BM428" s="160"/>
      <c r="BS428" s="66"/>
      <c r="BT428" s="162"/>
      <c r="BU428" s="160"/>
      <c r="CA428" s="162"/>
      <c r="CB428" s="160"/>
      <c r="CH428" s="66"/>
      <c r="CI428" s="162"/>
      <c r="CJ428" s="155"/>
      <c r="CK428" s="155"/>
      <c r="CL428" s="155"/>
      <c r="CO428" s="66"/>
      <c r="CP428" s="162"/>
      <c r="CQ428" s="160"/>
      <c r="DT428" s="66"/>
      <c r="DU428" s="162"/>
      <c r="DV428" s="160"/>
      <c r="EE428" s="66"/>
      <c r="EF428" s="162"/>
      <c r="EG428" s="160"/>
      <c r="ER428" s="66"/>
      <c r="ES428" s="162"/>
      <c r="ET428" s="160"/>
      <c r="FR428" s="66"/>
      <c r="FS428" s="162"/>
      <c r="FT428" s="160"/>
      <c r="GR428" s="66"/>
      <c r="GS428" s="162"/>
      <c r="GT428" s="160"/>
      <c r="HG428" s="66"/>
      <c r="HH428" s="162"/>
      <c r="HK428" s="66"/>
    </row>
    <row r="429" spans="2:219">
      <c r="B429" s="160"/>
      <c r="I429" s="161"/>
      <c r="J429" s="161"/>
      <c r="L429" s="162"/>
      <c r="M429" s="160"/>
      <c r="R429" s="66"/>
      <c r="S429" s="162"/>
      <c r="Y429" s="66"/>
      <c r="Z429" s="162"/>
      <c r="AA429" s="160"/>
      <c r="AJ429" s="66"/>
      <c r="AK429" s="162"/>
      <c r="AL429" s="160"/>
      <c r="AS429" s="66"/>
      <c r="AT429" s="162"/>
      <c r="AU429" s="160"/>
      <c r="AZ429" s="66"/>
      <c r="BA429" s="162"/>
      <c r="BB429" s="160"/>
      <c r="BK429" s="66"/>
      <c r="BL429" s="162"/>
      <c r="BM429" s="160"/>
      <c r="BS429" s="66"/>
      <c r="BT429" s="162"/>
      <c r="BU429" s="160"/>
      <c r="CA429" s="162"/>
      <c r="CB429" s="160"/>
      <c r="CH429" s="66"/>
      <c r="CI429" s="162"/>
      <c r="CJ429" s="155"/>
      <c r="CK429" s="155"/>
      <c r="CL429" s="155"/>
      <c r="CO429" s="66"/>
      <c r="CP429" s="162"/>
      <c r="CQ429" s="160"/>
      <c r="DT429" s="66"/>
      <c r="DU429" s="162"/>
      <c r="DV429" s="160"/>
      <c r="EE429" s="66"/>
      <c r="EF429" s="162"/>
      <c r="EG429" s="160"/>
      <c r="ER429" s="66"/>
      <c r="ES429" s="162"/>
      <c r="ET429" s="160"/>
      <c r="FR429" s="66"/>
      <c r="FS429" s="162"/>
      <c r="FT429" s="160"/>
      <c r="GR429" s="66"/>
      <c r="GS429" s="162"/>
      <c r="GT429" s="160"/>
      <c r="HG429" s="66"/>
      <c r="HH429" s="162"/>
      <c r="HK429" s="66"/>
    </row>
    <row r="430" spans="2:219">
      <c r="B430" s="160"/>
      <c r="I430" s="161"/>
      <c r="J430" s="161"/>
      <c r="L430" s="162"/>
      <c r="M430" s="160"/>
      <c r="R430" s="66"/>
      <c r="S430" s="162"/>
      <c r="Y430" s="66"/>
      <c r="Z430" s="162"/>
      <c r="AA430" s="160"/>
      <c r="AJ430" s="66"/>
      <c r="AK430" s="162"/>
      <c r="AL430" s="160"/>
      <c r="AS430" s="66"/>
      <c r="AT430" s="162"/>
      <c r="AU430" s="160"/>
      <c r="AZ430" s="66"/>
      <c r="BA430" s="162"/>
      <c r="BB430" s="160"/>
      <c r="BK430" s="66"/>
      <c r="BL430" s="162"/>
      <c r="BM430" s="160"/>
      <c r="BS430" s="66"/>
      <c r="BT430" s="162"/>
      <c r="BU430" s="160"/>
      <c r="CA430" s="162"/>
      <c r="CB430" s="160"/>
      <c r="CH430" s="66"/>
      <c r="CI430" s="162"/>
      <c r="CJ430" s="155"/>
      <c r="CK430" s="155"/>
      <c r="CL430" s="155"/>
      <c r="CO430" s="66"/>
      <c r="CP430" s="162"/>
      <c r="CQ430" s="160"/>
      <c r="DT430" s="66"/>
      <c r="DU430" s="162"/>
      <c r="DV430" s="160"/>
      <c r="EE430" s="66"/>
      <c r="EF430" s="162"/>
      <c r="EG430" s="160"/>
      <c r="ER430" s="66"/>
      <c r="ES430" s="162"/>
      <c r="ET430" s="160"/>
      <c r="FR430" s="66"/>
      <c r="FS430" s="162"/>
      <c r="FT430" s="160"/>
      <c r="GR430" s="66"/>
      <c r="GS430" s="162"/>
      <c r="GT430" s="160"/>
      <c r="HG430" s="66"/>
      <c r="HH430" s="162"/>
      <c r="HK430" s="66"/>
    </row>
    <row r="431" spans="2:219">
      <c r="B431" s="160"/>
      <c r="I431" s="161"/>
      <c r="J431" s="161"/>
      <c r="L431" s="162"/>
      <c r="M431" s="160"/>
      <c r="R431" s="66"/>
      <c r="S431" s="162"/>
      <c r="Y431" s="66"/>
      <c r="Z431" s="162"/>
      <c r="AA431" s="160"/>
      <c r="AJ431" s="66"/>
      <c r="AK431" s="162"/>
      <c r="AL431" s="160"/>
      <c r="AS431" s="66"/>
      <c r="AT431" s="162"/>
      <c r="AU431" s="160"/>
      <c r="AZ431" s="66"/>
      <c r="BA431" s="162"/>
      <c r="BB431" s="160"/>
      <c r="BK431" s="66"/>
      <c r="BL431" s="162"/>
      <c r="BM431" s="160"/>
      <c r="BS431" s="66"/>
      <c r="BT431" s="162"/>
      <c r="BU431" s="160"/>
      <c r="CA431" s="162"/>
      <c r="CB431" s="160"/>
      <c r="CH431" s="66"/>
      <c r="CI431" s="162"/>
      <c r="CJ431" s="155"/>
      <c r="CK431" s="155"/>
      <c r="CL431" s="155"/>
      <c r="CO431" s="66"/>
      <c r="CP431" s="162"/>
      <c r="CQ431" s="160"/>
      <c r="DT431" s="66"/>
      <c r="DU431" s="162"/>
      <c r="DV431" s="160"/>
      <c r="EE431" s="66"/>
      <c r="EF431" s="162"/>
      <c r="EG431" s="160"/>
      <c r="ER431" s="66"/>
      <c r="ES431" s="162"/>
      <c r="ET431" s="160"/>
      <c r="FR431" s="66"/>
      <c r="FS431" s="162"/>
      <c r="FT431" s="160"/>
      <c r="GR431" s="66"/>
      <c r="GS431" s="162"/>
      <c r="GT431" s="160"/>
      <c r="HG431" s="66"/>
      <c r="HH431" s="162"/>
      <c r="HK431" s="66"/>
    </row>
    <row r="432" spans="2:219">
      <c r="B432" s="160"/>
      <c r="I432" s="161"/>
      <c r="J432" s="161"/>
      <c r="L432" s="162"/>
      <c r="M432" s="160"/>
      <c r="R432" s="66"/>
      <c r="S432" s="162"/>
      <c r="Y432" s="66"/>
      <c r="Z432" s="162"/>
      <c r="AA432" s="160"/>
      <c r="AJ432" s="66"/>
      <c r="AK432" s="162"/>
      <c r="AL432" s="160"/>
      <c r="AS432" s="66"/>
      <c r="AT432" s="162"/>
      <c r="AU432" s="160"/>
      <c r="AZ432" s="66"/>
      <c r="BA432" s="162"/>
      <c r="BB432" s="160"/>
      <c r="BK432" s="66"/>
      <c r="BL432" s="162"/>
      <c r="BM432" s="160"/>
      <c r="BS432" s="66"/>
      <c r="BT432" s="162"/>
      <c r="BU432" s="160"/>
      <c r="CA432" s="162"/>
      <c r="CB432" s="160"/>
      <c r="CH432" s="66"/>
      <c r="CI432" s="162"/>
      <c r="CJ432" s="155"/>
      <c r="CK432" s="155"/>
      <c r="CL432" s="155"/>
      <c r="CO432" s="66"/>
      <c r="CP432" s="162"/>
      <c r="CQ432" s="160"/>
      <c r="DT432" s="66"/>
      <c r="DU432" s="162"/>
      <c r="DV432" s="160"/>
      <c r="EE432" s="66"/>
      <c r="EF432" s="162"/>
      <c r="EG432" s="160"/>
      <c r="ER432" s="66"/>
      <c r="ES432" s="162"/>
      <c r="ET432" s="160"/>
      <c r="FR432" s="66"/>
      <c r="FS432" s="162"/>
      <c r="FT432" s="160"/>
      <c r="GR432" s="66"/>
      <c r="GS432" s="162"/>
      <c r="GT432" s="160"/>
      <c r="HG432" s="66"/>
      <c r="HH432" s="162"/>
      <c r="HK432" s="66"/>
    </row>
    <row r="433" spans="2:219">
      <c r="B433" s="160"/>
      <c r="I433" s="161"/>
      <c r="J433" s="161"/>
      <c r="L433" s="162"/>
      <c r="M433" s="160"/>
      <c r="R433" s="66"/>
      <c r="S433" s="162"/>
      <c r="Y433" s="66"/>
      <c r="Z433" s="162"/>
      <c r="AA433" s="160"/>
      <c r="AJ433" s="66"/>
      <c r="AK433" s="162"/>
      <c r="AL433" s="160"/>
      <c r="AS433" s="66"/>
      <c r="AT433" s="162"/>
      <c r="AU433" s="160"/>
      <c r="AZ433" s="66"/>
      <c r="BA433" s="162"/>
      <c r="BB433" s="160"/>
      <c r="BK433" s="66"/>
      <c r="BL433" s="162"/>
      <c r="BM433" s="160"/>
      <c r="BS433" s="66"/>
      <c r="BT433" s="162"/>
      <c r="BU433" s="160"/>
      <c r="CA433" s="162"/>
      <c r="CB433" s="160"/>
      <c r="CH433" s="66"/>
      <c r="CI433" s="162"/>
      <c r="CJ433" s="155"/>
      <c r="CK433" s="155"/>
      <c r="CL433" s="155"/>
      <c r="CO433" s="66"/>
      <c r="CP433" s="162"/>
      <c r="CQ433" s="160"/>
      <c r="DT433" s="66"/>
      <c r="DU433" s="162"/>
      <c r="DV433" s="160"/>
      <c r="EE433" s="66"/>
      <c r="EF433" s="162"/>
      <c r="EG433" s="160"/>
      <c r="ER433" s="66"/>
      <c r="ES433" s="162"/>
      <c r="ET433" s="160"/>
      <c r="FR433" s="66"/>
      <c r="FS433" s="162"/>
      <c r="FT433" s="160"/>
      <c r="GR433" s="66"/>
      <c r="GS433" s="162"/>
      <c r="GT433" s="160"/>
      <c r="HG433" s="66"/>
      <c r="HH433" s="162"/>
      <c r="HK433" s="66"/>
    </row>
    <row r="434" spans="2:219">
      <c r="B434" s="160"/>
      <c r="I434" s="161"/>
      <c r="J434" s="161"/>
      <c r="L434" s="162"/>
      <c r="M434" s="160"/>
      <c r="R434" s="66"/>
      <c r="S434" s="162"/>
      <c r="Y434" s="66"/>
      <c r="Z434" s="162"/>
      <c r="AA434" s="160"/>
      <c r="AJ434" s="66"/>
      <c r="AK434" s="162"/>
      <c r="AL434" s="160"/>
      <c r="AS434" s="66"/>
      <c r="AT434" s="162"/>
      <c r="AU434" s="160"/>
      <c r="AZ434" s="66"/>
      <c r="BA434" s="162"/>
      <c r="BB434" s="160"/>
      <c r="BK434" s="66"/>
      <c r="BL434" s="162"/>
      <c r="BM434" s="160"/>
      <c r="BS434" s="66"/>
      <c r="BT434" s="162"/>
      <c r="BU434" s="160"/>
      <c r="CA434" s="162"/>
      <c r="CB434" s="160"/>
      <c r="CH434" s="66"/>
      <c r="CI434" s="162"/>
      <c r="CJ434" s="155"/>
      <c r="CK434" s="155"/>
      <c r="CL434" s="155"/>
      <c r="CO434" s="66"/>
      <c r="CP434" s="162"/>
      <c r="CQ434" s="160"/>
      <c r="DT434" s="66"/>
      <c r="DU434" s="162"/>
      <c r="DV434" s="160"/>
      <c r="EE434" s="66"/>
      <c r="EF434" s="162"/>
      <c r="EG434" s="160"/>
      <c r="ER434" s="66"/>
      <c r="ES434" s="162"/>
      <c r="ET434" s="160"/>
      <c r="FR434" s="66"/>
      <c r="FS434" s="162"/>
      <c r="FT434" s="160"/>
      <c r="GR434" s="66"/>
      <c r="GS434" s="162"/>
      <c r="GT434" s="160"/>
      <c r="HG434" s="66"/>
      <c r="HH434" s="162"/>
      <c r="HK434" s="66"/>
    </row>
    <row r="435" spans="2:219">
      <c r="B435" s="160"/>
      <c r="I435" s="161"/>
      <c r="J435" s="161"/>
      <c r="L435" s="162"/>
      <c r="M435" s="160"/>
      <c r="R435" s="66"/>
      <c r="S435" s="162"/>
      <c r="Y435" s="66"/>
      <c r="Z435" s="162"/>
      <c r="AA435" s="160"/>
      <c r="AJ435" s="66"/>
      <c r="AK435" s="162"/>
      <c r="AL435" s="160"/>
      <c r="AS435" s="66"/>
      <c r="AT435" s="162"/>
      <c r="AU435" s="160"/>
      <c r="AZ435" s="66"/>
      <c r="BA435" s="162"/>
      <c r="BB435" s="160"/>
      <c r="BK435" s="66"/>
      <c r="BL435" s="162"/>
      <c r="BM435" s="160"/>
      <c r="BS435" s="66"/>
      <c r="BT435" s="162"/>
      <c r="BU435" s="160"/>
      <c r="CA435" s="162"/>
      <c r="CB435" s="160"/>
      <c r="CH435" s="66"/>
      <c r="CI435" s="162"/>
      <c r="CJ435" s="155"/>
      <c r="CK435" s="155"/>
      <c r="CL435" s="155"/>
      <c r="CO435" s="66"/>
      <c r="CP435" s="162"/>
      <c r="CQ435" s="160"/>
      <c r="DT435" s="66"/>
      <c r="DU435" s="162"/>
      <c r="DV435" s="160"/>
      <c r="EE435" s="66"/>
      <c r="EF435" s="162"/>
      <c r="EG435" s="160"/>
      <c r="ER435" s="66"/>
      <c r="ES435" s="162"/>
      <c r="ET435" s="160"/>
      <c r="FR435" s="66"/>
      <c r="FS435" s="162"/>
      <c r="FT435" s="160"/>
      <c r="GR435" s="66"/>
      <c r="GS435" s="162"/>
      <c r="GT435" s="160"/>
      <c r="HG435" s="66"/>
      <c r="HH435" s="162"/>
      <c r="HK435" s="66"/>
    </row>
    <row r="436" spans="2:219">
      <c r="B436" s="160"/>
      <c r="I436" s="161"/>
      <c r="J436" s="161"/>
      <c r="L436" s="162"/>
      <c r="M436" s="160"/>
      <c r="R436" s="66"/>
      <c r="S436" s="162"/>
      <c r="Y436" s="66"/>
      <c r="Z436" s="162"/>
      <c r="AA436" s="160"/>
      <c r="AJ436" s="66"/>
      <c r="AK436" s="162"/>
      <c r="AL436" s="160"/>
      <c r="AS436" s="66"/>
      <c r="AT436" s="162"/>
      <c r="AU436" s="160"/>
      <c r="AZ436" s="66"/>
      <c r="BA436" s="162"/>
      <c r="BB436" s="160"/>
      <c r="BK436" s="66"/>
      <c r="BL436" s="162"/>
      <c r="BM436" s="160"/>
      <c r="BS436" s="66"/>
      <c r="BT436" s="162"/>
      <c r="BU436" s="160"/>
      <c r="CA436" s="162"/>
      <c r="CB436" s="160"/>
      <c r="CH436" s="66"/>
      <c r="CI436" s="162"/>
      <c r="CJ436" s="155"/>
      <c r="CK436" s="155"/>
      <c r="CL436" s="155"/>
      <c r="CO436" s="66"/>
      <c r="CP436" s="162"/>
      <c r="CQ436" s="160"/>
      <c r="DT436" s="66"/>
      <c r="DU436" s="162"/>
      <c r="DV436" s="160"/>
      <c r="EE436" s="66"/>
      <c r="EF436" s="162"/>
      <c r="EG436" s="160"/>
      <c r="ER436" s="66"/>
      <c r="ES436" s="162"/>
      <c r="ET436" s="160"/>
      <c r="FR436" s="66"/>
      <c r="FS436" s="162"/>
      <c r="FT436" s="160"/>
      <c r="GR436" s="66"/>
      <c r="GS436" s="162"/>
      <c r="GT436" s="160"/>
      <c r="HG436" s="66"/>
      <c r="HH436" s="162"/>
      <c r="HK436" s="66"/>
    </row>
    <row r="437" spans="2:219">
      <c r="B437" s="160"/>
      <c r="I437" s="161"/>
      <c r="J437" s="161"/>
      <c r="L437" s="162"/>
      <c r="M437" s="160"/>
      <c r="R437" s="66"/>
      <c r="S437" s="162"/>
      <c r="Y437" s="66"/>
      <c r="Z437" s="162"/>
      <c r="AA437" s="160"/>
      <c r="AJ437" s="66"/>
      <c r="AK437" s="162"/>
      <c r="AL437" s="160"/>
      <c r="AS437" s="66"/>
      <c r="AT437" s="162"/>
      <c r="AU437" s="160"/>
      <c r="AZ437" s="66"/>
      <c r="BA437" s="162"/>
      <c r="BB437" s="160"/>
      <c r="BK437" s="66"/>
      <c r="BL437" s="162"/>
      <c r="BM437" s="160"/>
      <c r="BS437" s="66"/>
      <c r="BT437" s="162"/>
      <c r="BU437" s="160"/>
      <c r="CA437" s="162"/>
      <c r="CB437" s="160"/>
      <c r="CH437" s="66"/>
      <c r="CI437" s="162"/>
      <c r="CJ437" s="155"/>
      <c r="CK437" s="155"/>
      <c r="CL437" s="155"/>
      <c r="CO437" s="66"/>
      <c r="CP437" s="162"/>
      <c r="CQ437" s="160"/>
      <c r="DT437" s="66"/>
      <c r="DU437" s="162"/>
      <c r="DV437" s="160"/>
      <c r="EE437" s="66"/>
      <c r="EF437" s="162"/>
      <c r="EG437" s="160"/>
      <c r="ER437" s="66"/>
      <c r="ES437" s="162"/>
      <c r="ET437" s="160"/>
      <c r="FR437" s="66"/>
      <c r="FS437" s="162"/>
      <c r="FT437" s="160"/>
      <c r="GR437" s="66"/>
      <c r="GS437" s="162"/>
      <c r="GT437" s="160"/>
      <c r="HG437" s="66"/>
      <c r="HH437" s="162"/>
      <c r="HK437" s="66"/>
    </row>
    <row r="438" spans="2:219">
      <c r="B438" s="160"/>
      <c r="I438" s="161"/>
      <c r="J438" s="161"/>
      <c r="L438" s="162"/>
      <c r="M438" s="160"/>
      <c r="R438" s="66"/>
      <c r="S438" s="162"/>
      <c r="Y438" s="66"/>
      <c r="Z438" s="162"/>
      <c r="AA438" s="160"/>
      <c r="AJ438" s="66"/>
      <c r="AK438" s="162"/>
      <c r="AL438" s="160"/>
      <c r="AS438" s="66"/>
      <c r="AT438" s="162"/>
      <c r="AU438" s="160"/>
      <c r="AZ438" s="66"/>
      <c r="BA438" s="162"/>
      <c r="BB438" s="160"/>
      <c r="BK438" s="66"/>
      <c r="BL438" s="162"/>
      <c r="BM438" s="160"/>
      <c r="BS438" s="66"/>
      <c r="BT438" s="162"/>
      <c r="BU438" s="160"/>
      <c r="CA438" s="162"/>
      <c r="CB438" s="160"/>
      <c r="CH438" s="66"/>
      <c r="CI438" s="162"/>
      <c r="CJ438" s="155"/>
      <c r="CK438" s="155"/>
      <c r="CL438" s="155"/>
      <c r="CO438" s="66"/>
      <c r="CP438" s="162"/>
      <c r="CQ438" s="160"/>
      <c r="DT438" s="66"/>
      <c r="DU438" s="162"/>
      <c r="DV438" s="160"/>
      <c r="EE438" s="66"/>
      <c r="EF438" s="162"/>
      <c r="EG438" s="160"/>
      <c r="ER438" s="66"/>
      <c r="ES438" s="162"/>
      <c r="ET438" s="160"/>
      <c r="FR438" s="66"/>
      <c r="FS438" s="162"/>
      <c r="FT438" s="160"/>
      <c r="GR438" s="66"/>
      <c r="GS438" s="162"/>
      <c r="GT438" s="160"/>
      <c r="HG438" s="66"/>
      <c r="HH438" s="162"/>
      <c r="HK438" s="66"/>
    </row>
    <row r="439" spans="2:219">
      <c r="B439" s="160"/>
      <c r="I439" s="161"/>
      <c r="J439" s="161"/>
      <c r="L439" s="162"/>
      <c r="M439" s="160"/>
      <c r="R439" s="66"/>
      <c r="S439" s="162"/>
      <c r="Y439" s="66"/>
      <c r="Z439" s="162"/>
      <c r="AA439" s="160"/>
      <c r="AJ439" s="66"/>
      <c r="AK439" s="162"/>
      <c r="AL439" s="160"/>
      <c r="AS439" s="66"/>
      <c r="AT439" s="162"/>
      <c r="AU439" s="160"/>
      <c r="AZ439" s="66"/>
      <c r="BA439" s="162"/>
      <c r="BB439" s="160"/>
      <c r="BK439" s="66"/>
      <c r="BL439" s="162"/>
      <c r="BM439" s="160"/>
      <c r="BS439" s="66"/>
      <c r="BT439" s="162"/>
      <c r="BU439" s="160"/>
      <c r="CA439" s="162"/>
      <c r="CB439" s="160"/>
      <c r="CH439" s="66"/>
      <c r="CI439" s="162"/>
      <c r="CJ439" s="155"/>
      <c r="CK439" s="155"/>
      <c r="CL439" s="155"/>
      <c r="CO439" s="66"/>
      <c r="CP439" s="162"/>
      <c r="CQ439" s="160"/>
      <c r="DT439" s="66"/>
      <c r="DU439" s="162"/>
      <c r="DV439" s="160"/>
      <c r="EE439" s="66"/>
      <c r="EF439" s="162"/>
      <c r="EG439" s="160"/>
      <c r="ER439" s="66"/>
      <c r="ES439" s="162"/>
      <c r="ET439" s="160"/>
      <c r="FR439" s="66"/>
      <c r="FS439" s="162"/>
      <c r="FT439" s="160"/>
      <c r="GR439" s="66"/>
      <c r="GS439" s="162"/>
      <c r="GT439" s="160"/>
      <c r="HG439" s="66"/>
      <c r="HH439" s="162"/>
      <c r="HK439" s="66"/>
    </row>
    <row r="440" spans="2:219">
      <c r="B440" s="160"/>
      <c r="I440" s="161"/>
      <c r="J440" s="161"/>
      <c r="L440" s="162"/>
      <c r="M440" s="160"/>
      <c r="R440" s="66"/>
      <c r="S440" s="162"/>
      <c r="Y440" s="66"/>
      <c r="Z440" s="162"/>
      <c r="AA440" s="160"/>
      <c r="AJ440" s="66"/>
      <c r="AK440" s="162"/>
      <c r="AL440" s="160"/>
      <c r="AS440" s="66"/>
      <c r="AT440" s="162"/>
      <c r="AU440" s="160"/>
      <c r="AZ440" s="66"/>
      <c r="BA440" s="162"/>
      <c r="BB440" s="160"/>
      <c r="BK440" s="66"/>
      <c r="BL440" s="162"/>
      <c r="BM440" s="160"/>
      <c r="BS440" s="66"/>
      <c r="BT440" s="162"/>
      <c r="BU440" s="160"/>
      <c r="CA440" s="162"/>
      <c r="CB440" s="160"/>
      <c r="CH440" s="66"/>
      <c r="CI440" s="162"/>
      <c r="CJ440" s="155"/>
      <c r="CK440" s="155"/>
      <c r="CL440" s="155"/>
      <c r="CO440" s="66"/>
      <c r="CP440" s="162"/>
      <c r="CQ440" s="160"/>
      <c r="DT440" s="66"/>
      <c r="DU440" s="162"/>
      <c r="DV440" s="160"/>
      <c r="EE440" s="66"/>
      <c r="EF440" s="162"/>
      <c r="EG440" s="160"/>
      <c r="ER440" s="66"/>
      <c r="ES440" s="162"/>
      <c r="ET440" s="160"/>
      <c r="FR440" s="66"/>
      <c r="FS440" s="162"/>
      <c r="FT440" s="160"/>
      <c r="GR440" s="66"/>
      <c r="GS440" s="162"/>
      <c r="GT440" s="160"/>
      <c r="HG440" s="66"/>
      <c r="HH440" s="162"/>
      <c r="HK440" s="66"/>
    </row>
    <row r="441" spans="2:219">
      <c r="B441" s="160"/>
      <c r="I441" s="161"/>
      <c r="J441" s="161"/>
      <c r="L441" s="162"/>
      <c r="M441" s="160"/>
      <c r="R441" s="66"/>
      <c r="S441" s="162"/>
      <c r="Y441" s="66"/>
      <c r="Z441" s="162"/>
      <c r="AA441" s="160"/>
      <c r="AJ441" s="66"/>
      <c r="AK441" s="162"/>
      <c r="AL441" s="160"/>
      <c r="AS441" s="66"/>
      <c r="AT441" s="162"/>
      <c r="AU441" s="160"/>
      <c r="AZ441" s="66"/>
      <c r="BA441" s="162"/>
      <c r="BB441" s="160"/>
      <c r="BK441" s="66"/>
      <c r="BL441" s="162"/>
      <c r="BM441" s="160"/>
      <c r="BS441" s="66"/>
      <c r="BT441" s="162"/>
      <c r="BU441" s="160"/>
      <c r="CA441" s="162"/>
      <c r="CB441" s="160"/>
      <c r="CH441" s="66"/>
      <c r="CI441" s="162"/>
      <c r="CJ441" s="155"/>
      <c r="CK441" s="155"/>
      <c r="CL441" s="155"/>
      <c r="CO441" s="66"/>
      <c r="CP441" s="162"/>
      <c r="CQ441" s="160"/>
      <c r="DT441" s="66"/>
      <c r="DU441" s="162"/>
      <c r="DV441" s="160"/>
      <c r="EE441" s="66"/>
      <c r="EF441" s="162"/>
      <c r="EG441" s="160"/>
      <c r="ER441" s="66"/>
      <c r="ES441" s="162"/>
      <c r="ET441" s="160"/>
      <c r="FR441" s="66"/>
      <c r="FS441" s="162"/>
      <c r="FT441" s="160"/>
      <c r="GR441" s="66"/>
      <c r="GS441" s="162"/>
      <c r="GT441" s="160"/>
      <c r="HG441" s="66"/>
      <c r="HH441" s="162"/>
      <c r="HK441" s="66"/>
    </row>
    <row r="442" spans="2:219">
      <c r="B442" s="160"/>
      <c r="I442" s="161"/>
      <c r="J442" s="161"/>
      <c r="L442" s="162"/>
      <c r="M442" s="160"/>
      <c r="R442" s="66"/>
      <c r="S442" s="162"/>
      <c r="Y442" s="66"/>
      <c r="Z442" s="162"/>
      <c r="AA442" s="160"/>
      <c r="AJ442" s="66"/>
      <c r="AK442" s="162"/>
      <c r="AL442" s="160"/>
      <c r="AS442" s="66"/>
      <c r="AT442" s="162"/>
      <c r="AU442" s="160"/>
      <c r="AZ442" s="66"/>
      <c r="BA442" s="162"/>
      <c r="BB442" s="160"/>
      <c r="BK442" s="66"/>
      <c r="BL442" s="162"/>
      <c r="BM442" s="160"/>
      <c r="BS442" s="66"/>
      <c r="BT442" s="162"/>
      <c r="BU442" s="160"/>
      <c r="CA442" s="162"/>
      <c r="CB442" s="160"/>
      <c r="CH442" s="66"/>
      <c r="CI442" s="162"/>
      <c r="CJ442" s="155"/>
      <c r="CK442" s="155"/>
      <c r="CL442" s="155"/>
      <c r="CO442" s="66"/>
      <c r="CP442" s="162"/>
      <c r="CQ442" s="160"/>
      <c r="DT442" s="66"/>
      <c r="DU442" s="162"/>
      <c r="DV442" s="160"/>
      <c r="EE442" s="66"/>
      <c r="EF442" s="162"/>
      <c r="EG442" s="160"/>
      <c r="ER442" s="66"/>
      <c r="ES442" s="162"/>
      <c r="ET442" s="160"/>
      <c r="FR442" s="66"/>
      <c r="FS442" s="162"/>
      <c r="FT442" s="160"/>
      <c r="GR442" s="66"/>
      <c r="GS442" s="162"/>
      <c r="GT442" s="160"/>
      <c r="HG442" s="66"/>
      <c r="HH442" s="162"/>
      <c r="HK442" s="66"/>
    </row>
    <row r="443" spans="2:219">
      <c r="B443" s="160"/>
      <c r="I443" s="161"/>
      <c r="J443" s="161"/>
      <c r="L443" s="162"/>
      <c r="M443" s="160"/>
      <c r="R443" s="66"/>
      <c r="S443" s="162"/>
      <c r="Y443" s="66"/>
      <c r="Z443" s="162"/>
      <c r="AA443" s="160"/>
      <c r="AJ443" s="66"/>
      <c r="AK443" s="162"/>
      <c r="AL443" s="160"/>
      <c r="AS443" s="66"/>
      <c r="AT443" s="162"/>
      <c r="AU443" s="160"/>
      <c r="AZ443" s="66"/>
      <c r="BA443" s="162"/>
      <c r="BB443" s="160"/>
      <c r="BK443" s="66"/>
      <c r="BL443" s="162"/>
      <c r="BM443" s="160"/>
      <c r="BS443" s="66"/>
      <c r="BT443" s="162"/>
      <c r="BU443" s="160"/>
      <c r="CA443" s="162"/>
      <c r="CB443" s="160"/>
      <c r="CH443" s="66"/>
      <c r="CI443" s="162"/>
      <c r="CJ443" s="155"/>
      <c r="CK443" s="155"/>
      <c r="CL443" s="155"/>
      <c r="CO443" s="66"/>
      <c r="CP443" s="162"/>
      <c r="CQ443" s="160"/>
      <c r="DT443" s="66"/>
      <c r="DU443" s="162"/>
      <c r="DV443" s="160"/>
      <c r="EE443" s="66"/>
      <c r="EF443" s="162"/>
      <c r="EG443" s="160"/>
      <c r="ER443" s="66"/>
      <c r="ES443" s="162"/>
      <c r="ET443" s="160"/>
      <c r="FR443" s="66"/>
      <c r="FS443" s="162"/>
      <c r="FT443" s="160"/>
      <c r="GR443" s="66"/>
      <c r="GS443" s="162"/>
      <c r="GT443" s="160"/>
      <c r="HG443" s="66"/>
      <c r="HH443" s="162"/>
      <c r="HK443" s="66"/>
    </row>
    <row r="444" spans="2:219">
      <c r="B444" s="160"/>
      <c r="I444" s="161"/>
      <c r="J444" s="161"/>
      <c r="L444" s="162"/>
      <c r="M444" s="160"/>
      <c r="R444" s="66"/>
      <c r="S444" s="162"/>
      <c r="Y444" s="66"/>
      <c r="Z444" s="162"/>
      <c r="AA444" s="160"/>
      <c r="AJ444" s="66"/>
      <c r="AK444" s="162"/>
      <c r="AL444" s="160"/>
      <c r="AS444" s="66"/>
      <c r="AT444" s="162"/>
      <c r="AU444" s="160"/>
      <c r="AZ444" s="66"/>
      <c r="BA444" s="162"/>
      <c r="BB444" s="160"/>
      <c r="BK444" s="66"/>
      <c r="BL444" s="162"/>
      <c r="BM444" s="160"/>
      <c r="BS444" s="66"/>
      <c r="BT444" s="162"/>
      <c r="BU444" s="160"/>
      <c r="CA444" s="162"/>
      <c r="CB444" s="160"/>
      <c r="CH444" s="66"/>
      <c r="CI444" s="162"/>
      <c r="CJ444" s="155"/>
      <c r="CK444" s="155"/>
      <c r="CL444" s="155"/>
      <c r="CO444" s="66"/>
      <c r="CP444" s="162"/>
      <c r="CQ444" s="160"/>
      <c r="DT444" s="66"/>
      <c r="DU444" s="162"/>
      <c r="DV444" s="160"/>
      <c r="EE444" s="66"/>
      <c r="EF444" s="162"/>
      <c r="EG444" s="160"/>
      <c r="ER444" s="66"/>
      <c r="ES444" s="162"/>
      <c r="ET444" s="160"/>
      <c r="FR444" s="66"/>
      <c r="FS444" s="162"/>
      <c r="FT444" s="160"/>
      <c r="GR444" s="66"/>
      <c r="GS444" s="162"/>
      <c r="GT444" s="160"/>
      <c r="HG444" s="66"/>
      <c r="HH444" s="162"/>
      <c r="HK444" s="66"/>
    </row>
    <row r="445" spans="2:219">
      <c r="B445" s="160"/>
      <c r="I445" s="161"/>
      <c r="J445" s="161"/>
      <c r="L445" s="162"/>
      <c r="M445" s="160"/>
      <c r="R445" s="66"/>
      <c r="S445" s="162"/>
      <c r="Y445" s="66"/>
      <c r="Z445" s="162"/>
      <c r="AA445" s="160"/>
      <c r="AJ445" s="66"/>
      <c r="AK445" s="162"/>
      <c r="AL445" s="160"/>
      <c r="AS445" s="66"/>
      <c r="AT445" s="162"/>
      <c r="AU445" s="160"/>
      <c r="AZ445" s="66"/>
      <c r="BA445" s="162"/>
      <c r="BB445" s="160"/>
      <c r="BK445" s="66"/>
      <c r="BL445" s="162"/>
      <c r="BM445" s="160"/>
      <c r="BS445" s="66"/>
      <c r="BT445" s="162"/>
      <c r="BU445" s="160"/>
      <c r="CA445" s="162"/>
      <c r="CB445" s="160"/>
      <c r="CH445" s="66"/>
      <c r="CI445" s="162"/>
      <c r="CJ445" s="155"/>
      <c r="CK445" s="155"/>
      <c r="CL445" s="155"/>
      <c r="CO445" s="66"/>
      <c r="CP445" s="162"/>
      <c r="CQ445" s="160"/>
      <c r="DT445" s="66"/>
      <c r="DU445" s="162"/>
      <c r="DV445" s="160"/>
      <c r="EE445" s="66"/>
      <c r="EF445" s="162"/>
      <c r="EG445" s="160"/>
      <c r="ER445" s="66"/>
      <c r="ES445" s="162"/>
      <c r="ET445" s="160"/>
      <c r="FR445" s="66"/>
      <c r="FS445" s="162"/>
      <c r="FT445" s="160"/>
      <c r="GR445" s="66"/>
      <c r="GS445" s="162"/>
      <c r="GT445" s="160"/>
      <c r="HG445" s="66"/>
      <c r="HH445" s="162"/>
      <c r="HK445" s="66"/>
    </row>
    <row r="446" spans="2:219">
      <c r="B446" s="160"/>
      <c r="I446" s="161"/>
      <c r="J446" s="161"/>
      <c r="L446" s="162"/>
      <c r="M446" s="160"/>
      <c r="R446" s="66"/>
      <c r="S446" s="162"/>
      <c r="Y446" s="66"/>
      <c r="Z446" s="162"/>
      <c r="AA446" s="160"/>
      <c r="AJ446" s="66"/>
      <c r="AK446" s="162"/>
      <c r="AL446" s="160"/>
      <c r="AS446" s="66"/>
      <c r="AT446" s="162"/>
      <c r="AU446" s="160"/>
      <c r="AZ446" s="66"/>
      <c r="BA446" s="162"/>
      <c r="BB446" s="160"/>
      <c r="BK446" s="66"/>
      <c r="BL446" s="162"/>
      <c r="BM446" s="160"/>
      <c r="BS446" s="66"/>
      <c r="BT446" s="162"/>
      <c r="BU446" s="160"/>
      <c r="CA446" s="162"/>
      <c r="CB446" s="160"/>
      <c r="CH446" s="66"/>
      <c r="CI446" s="162"/>
      <c r="CJ446" s="155"/>
      <c r="CK446" s="155"/>
      <c r="CL446" s="155"/>
      <c r="CO446" s="66"/>
      <c r="CP446" s="162"/>
      <c r="CQ446" s="160"/>
      <c r="DT446" s="66"/>
      <c r="DU446" s="162"/>
      <c r="DV446" s="160"/>
      <c r="EE446" s="66"/>
      <c r="EF446" s="162"/>
      <c r="EG446" s="160"/>
      <c r="ER446" s="66"/>
      <c r="ES446" s="162"/>
      <c r="ET446" s="160"/>
      <c r="FR446" s="66"/>
      <c r="FS446" s="162"/>
      <c r="FT446" s="160"/>
      <c r="GR446" s="66"/>
      <c r="GS446" s="162"/>
      <c r="GT446" s="160"/>
      <c r="HG446" s="66"/>
      <c r="HH446" s="162"/>
      <c r="HK446" s="66"/>
    </row>
    <row r="447" spans="2:219">
      <c r="B447" s="160"/>
      <c r="I447" s="161"/>
      <c r="J447" s="161"/>
      <c r="L447" s="162"/>
      <c r="M447" s="160"/>
      <c r="R447" s="66"/>
      <c r="S447" s="162"/>
      <c r="Y447" s="66"/>
      <c r="Z447" s="162"/>
      <c r="AA447" s="160"/>
      <c r="AJ447" s="66"/>
      <c r="AK447" s="162"/>
      <c r="AL447" s="160"/>
      <c r="AS447" s="66"/>
      <c r="AT447" s="162"/>
      <c r="AU447" s="160"/>
      <c r="AZ447" s="66"/>
      <c r="BA447" s="162"/>
      <c r="BB447" s="160"/>
      <c r="BK447" s="66"/>
      <c r="BL447" s="162"/>
      <c r="BM447" s="160"/>
      <c r="BS447" s="66"/>
      <c r="BT447" s="162"/>
      <c r="BU447" s="160"/>
      <c r="CA447" s="162"/>
      <c r="CB447" s="160"/>
      <c r="CH447" s="66"/>
      <c r="CI447" s="162"/>
      <c r="CJ447" s="155"/>
      <c r="CK447" s="155"/>
      <c r="CL447" s="155"/>
      <c r="CO447" s="66"/>
      <c r="CP447" s="162"/>
      <c r="CQ447" s="160"/>
      <c r="DT447" s="66"/>
      <c r="DU447" s="162"/>
      <c r="DV447" s="160"/>
      <c r="EE447" s="66"/>
      <c r="EF447" s="162"/>
      <c r="EG447" s="160"/>
      <c r="ER447" s="66"/>
      <c r="ES447" s="162"/>
      <c r="ET447" s="160"/>
      <c r="FR447" s="66"/>
      <c r="FS447" s="162"/>
      <c r="FT447" s="160"/>
      <c r="GR447" s="66"/>
      <c r="GS447" s="162"/>
      <c r="GT447" s="160"/>
      <c r="HG447" s="66"/>
      <c r="HH447" s="162"/>
      <c r="HK447" s="66"/>
    </row>
    <row r="448" spans="2:219">
      <c r="B448" s="160"/>
      <c r="I448" s="161"/>
      <c r="J448" s="161"/>
      <c r="L448" s="162"/>
      <c r="M448" s="160"/>
      <c r="R448" s="66"/>
      <c r="S448" s="162"/>
      <c r="Y448" s="66"/>
      <c r="Z448" s="162"/>
      <c r="AA448" s="160"/>
      <c r="AJ448" s="66"/>
      <c r="AK448" s="162"/>
      <c r="AL448" s="160"/>
      <c r="AS448" s="66"/>
      <c r="AT448" s="162"/>
      <c r="AU448" s="160"/>
      <c r="AZ448" s="66"/>
      <c r="BA448" s="162"/>
      <c r="BB448" s="160"/>
      <c r="BK448" s="66"/>
      <c r="BL448" s="162"/>
      <c r="BM448" s="160"/>
      <c r="BS448" s="66"/>
      <c r="BT448" s="162"/>
      <c r="BU448" s="160"/>
      <c r="CA448" s="162"/>
      <c r="CB448" s="160"/>
      <c r="CH448" s="66"/>
      <c r="CI448" s="162"/>
      <c r="CJ448" s="155"/>
      <c r="CK448" s="155"/>
      <c r="CL448" s="155"/>
      <c r="CO448" s="66"/>
      <c r="CP448" s="162"/>
      <c r="CQ448" s="160"/>
      <c r="DT448" s="66"/>
      <c r="DU448" s="162"/>
      <c r="DV448" s="160"/>
      <c r="EE448" s="66"/>
      <c r="EF448" s="162"/>
      <c r="EG448" s="160"/>
      <c r="ER448" s="66"/>
      <c r="ES448" s="162"/>
      <c r="ET448" s="160"/>
      <c r="FR448" s="66"/>
      <c r="FS448" s="162"/>
      <c r="FT448" s="160"/>
      <c r="GR448" s="66"/>
      <c r="GS448" s="162"/>
      <c r="GT448" s="160"/>
      <c r="HG448" s="66"/>
      <c r="HH448" s="162"/>
      <c r="HK448" s="66"/>
    </row>
    <row r="449" spans="2:219">
      <c r="B449" s="160"/>
      <c r="I449" s="161"/>
      <c r="J449" s="161"/>
      <c r="L449" s="162"/>
      <c r="M449" s="160"/>
      <c r="R449" s="66"/>
      <c r="S449" s="162"/>
      <c r="Y449" s="66"/>
      <c r="Z449" s="162"/>
      <c r="AA449" s="160"/>
      <c r="AJ449" s="66"/>
      <c r="AK449" s="162"/>
      <c r="AL449" s="160"/>
      <c r="AS449" s="66"/>
      <c r="AT449" s="162"/>
      <c r="AU449" s="160"/>
      <c r="AZ449" s="66"/>
      <c r="BA449" s="162"/>
      <c r="BB449" s="160"/>
      <c r="BK449" s="66"/>
      <c r="BL449" s="162"/>
      <c r="BM449" s="160"/>
      <c r="BS449" s="66"/>
      <c r="BT449" s="162"/>
      <c r="BU449" s="160"/>
      <c r="CA449" s="162"/>
      <c r="CB449" s="160"/>
      <c r="CH449" s="66"/>
      <c r="CI449" s="162"/>
      <c r="CJ449" s="155"/>
      <c r="CK449" s="155"/>
      <c r="CL449" s="155"/>
      <c r="CO449" s="66"/>
      <c r="CP449" s="162"/>
      <c r="CQ449" s="160"/>
      <c r="DT449" s="66"/>
      <c r="DU449" s="162"/>
      <c r="DV449" s="160"/>
      <c r="EE449" s="66"/>
      <c r="EF449" s="162"/>
      <c r="EG449" s="160"/>
      <c r="ER449" s="66"/>
      <c r="ES449" s="162"/>
      <c r="ET449" s="160"/>
      <c r="FR449" s="66"/>
      <c r="FS449" s="162"/>
      <c r="FT449" s="160"/>
      <c r="GR449" s="66"/>
      <c r="GS449" s="162"/>
      <c r="GT449" s="160"/>
      <c r="HG449" s="66"/>
      <c r="HH449" s="162"/>
      <c r="HK449" s="66"/>
    </row>
    <row r="450" spans="2:219">
      <c r="B450" s="160"/>
      <c r="I450" s="161"/>
      <c r="J450" s="161"/>
      <c r="L450" s="162"/>
      <c r="M450" s="160"/>
      <c r="R450" s="66"/>
      <c r="S450" s="162"/>
      <c r="Y450" s="66"/>
      <c r="Z450" s="162"/>
      <c r="AA450" s="160"/>
      <c r="AJ450" s="66"/>
      <c r="AK450" s="162"/>
      <c r="AL450" s="160"/>
      <c r="AS450" s="66"/>
      <c r="AT450" s="162"/>
      <c r="AU450" s="160"/>
      <c r="AZ450" s="66"/>
      <c r="BA450" s="162"/>
      <c r="BB450" s="160"/>
      <c r="BK450" s="66"/>
      <c r="BL450" s="162"/>
      <c r="BM450" s="160"/>
      <c r="BS450" s="66"/>
      <c r="BT450" s="162"/>
      <c r="BU450" s="160"/>
      <c r="CA450" s="162"/>
      <c r="CB450" s="160"/>
      <c r="CH450" s="66"/>
      <c r="CI450" s="162"/>
      <c r="CJ450" s="155"/>
      <c r="CK450" s="155"/>
      <c r="CL450" s="155"/>
      <c r="CO450" s="66"/>
      <c r="CP450" s="162"/>
      <c r="CQ450" s="160"/>
      <c r="DT450" s="66"/>
      <c r="DU450" s="162"/>
      <c r="DV450" s="160"/>
      <c r="EE450" s="66"/>
      <c r="EF450" s="162"/>
      <c r="EG450" s="160"/>
      <c r="ER450" s="66"/>
      <c r="ES450" s="162"/>
      <c r="ET450" s="160"/>
      <c r="FR450" s="66"/>
      <c r="FS450" s="162"/>
      <c r="FT450" s="160"/>
      <c r="GR450" s="66"/>
      <c r="GS450" s="162"/>
      <c r="GT450" s="160"/>
      <c r="HG450" s="66"/>
      <c r="HH450" s="162"/>
      <c r="HK450" s="66"/>
    </row>
    <row r="451" spans="2:219">
      <c r="B451" s="160"/>
      <c r="I451" s="161"/>
      <c r="J451" s="161"/>
      <c r="L451" s="162"/>
      <c r="M451" s="160"/>
      <c r="R451" s="66"/>
      <c r="S451" s="162"/>
      <c r="Y451" s="66"/>
      <c r="Z451" s="162"/>
      <c r="AA451" s="160"/>
      <c r="AJ451" s="66"/>
      <c r="AK451" s="162"/>
      <c r="AL451" s="160"/>
      <c r="AS451" s="66"/>
      <c r="AT451" s="162"/>
      <c r="AU451" s="160"/>
      <c r="AZ451" s="66"/>
      <c r="BA451" s="162"/>
      <c r="BB451" s="160"/>
      <c r="BK451" s="66"/>
      <c r="BL451" s="162"/>
      <c r="BM451" s="160"/>
      <c r="BS451" s="66"/>
      <c r="BT451" s="162"/>
      <c r="BU451" s="160"/>
      <c r="CA451" s="162"/>
      <c r="CB451" s="160"/>
      <c r="CH451" s="66"/>
      <c r="CI451" s="162"/>
      <c r="CJ451" s="155"/>
      <c r="CK451" s="155"/>
      <c r="CL451" s="155"/>
      <c r="CO451" s="66"/>
      <c r="CP451" s="162"/>
      <c r="CQ451" s="160"/>
      <c r="DT451" s="66"/>
      <c r="DU451" s="162"/>
      <c r="DV451" s="160"/>
      <c r="EE451" s="66"/>
      <c r="EF451" s="162"/>
      <c r="EG451" s="160"/>
      <c r="ER451" s="66"/>
      <c r="ES451" s="162"/>
      <c r="ET451" s="160"/>
      <c r="FR451" s="66"/>
      <c r="FS451" s="162"/>
      <c r="FT451" s="160"/>
      <c r="GR451" s="66"/>
      <c r="GS451" s="162"/>
      <c r="GT451" s="160"/>
      <c r="HG451" s="66"/>
      <c r="HH451" s="162"/>
      <c r="HK451" s="66"/>
    </row>
    <row r="452" spans="2:219">
      <c r="B452" s="160"/>
      <c r="I452" s="161"/>
      <c r="J452" s="161"/>
      <c r="L452" s="162"/>
      <c r="M452" s="160"/>
      <c r="R452" s="66"/>
      <c r="S452" s="162"/>
      <c r="Y452" s="66"/>
      <c r="Z452" s="162"/>
      <c r="AA452" s="160"/>
      <c r="AJ452" s="66"/>
      <c r="AK452" s="162"/>
      <c r="AL452" s="160"/>
      <c r="AS452" s="66"/>
      <c r="AT452" s="162"/>
      <c r="AU452" s="160"/>
      <c r="AZ452" s="66"/>
      <c r="BA452" s="162"/>
      <c r="BB452" s="160"/>
      <c r="BK452" s="66"/>
      <c r="BL452" s="162"/>
      <c r="BM452" s="160"/>
      <c r="BS452" s="66"/>
      <c r="BT452" s="162"/>
      <c r="BU452" s="160"/>
      <c r="CA452" s="162"/>
      <c r="CB452" s="160"/>
      <c r="CH452" s="66"/>
      <c r="CI452" s="162"/>
      <c r="CJ452" s="155"/>
      <c r="CK452" s="155"/>
      <c r="CL452" s="155"/>
      <c r="CO452" s="66"/>
      <c r="CP452" s="162"/>
      <c r="CQ452" s="160"/>
      <c r="DT452" s="66"/>
      <c r="DU452" s="162"/>
      <c r="DV452" s="160"/>
      <c r="EE452" s="66"/>
      <c r="EF452" s="162"/>
      <c r="EG452" s="160"/>
      <c r="ER452" s="66"/>
      <c r="ES452" s="162"/>
      <c r="ET452" s="160"/>
      <c r="FR452" s="66"/>
      <c r="FS452" s="162"/>
      <c r="FT452" s="160"/>
      <c r="GR452" s="66"/>
      <c r="GS452" s="162"/>
      <c r="GT452" s="160"/>
      <c r="HG452" s="66"/>
      <c r="HH452" s="162"/>
      <c r="HK452" s="66"/>
    </row>
    <row r="453" spans="2:219">
      <c r="B453" s="160"/>
      <c r="I453" s="161"/>
      <c r="J453" s="161"/>
      <c r="L453" s="162"/>
      <c r="M453" s="160"/>
      <c r="R453" s="66"/>
      <c r="S453" s="162"/>
      <c r="Y453" s="66"/>
      <c r="Z453" s="162"/>
      <c r="AA453" s="160"/>
      <c r="AJ453" s="66"/>
      <c r="AK453" s="162"/>
      <c r="AL453" s="160"/>
      <c r="AS453" s="66"/>
      <c r="AT453" s="162"/>
      <c r="AU453" s="160"/>
      <c r="AZ453" s="66"/>
      <c r="BA453" s="162"/>
      <c r="BB453" s="160"/>
      <c r="BK453" s="66"/>
      <c r="BL453" s="162"/>
      <c r="BM453" s="160"/>
      <c r="BS453" s="66"/>
      <c r="BT453" s="162"/>
      <c r="BU453" s="160"/>
      <c r="CA453" s="162"/>
      <c r="CB453" s="160"/>
      <c r="CH453" s="66"/>
      <c r="CI453" s="162"/>
      <c r="CJ453" s="155"/>
      <c r="CK453" s="155"/>
      <c r="CL453" s="155"/>
      <c r="CO453" s="66"/>
      <c r="CP453" s="162"/>
      <c r="CQ453" s="160"/>
      <c r="DT453" s="66"/>
      <c r="DU453" s="162"/>
      <c r="DV453" s="160"/>
      <c r="EE453" s="66"/>
      <c r="EF453" s="162"/>
      <c r="EG453" s="160"/>
      <c r="ER453" s="66"/>
      <c r="ES453" s="162"/>
      <c r="ET453" s="160"/>
      <c r="FR453" s="66"/>
      <c r="FS453" s="162"/>
      <c r="FT453" s="160"/>
      <c r="GR453" s="66"/>
      <c r="GS453" s="162"/>
      <c r="GT453" s="160"/>
      <c r="HG453" s="66"/>
      <c r="HH453" s="162"/>
      <c r="HK453" s="66"/>
    </row>
    <row r="454" spans="2:219">
      <c r="B454" s="160"/>
      <c r="I454" s="161"/>
      <c r="J454" s="161"/>
      <c r="L454" s="162"/>
      <c r="M454" s="160"/>
      <c r="R454" s="66"/>
      <c r="S454" s="162"/>
      <c r="Y454" s="66"/>
      <c r="Z454" s="162"/>
      <c r="AA454" s="160"/>
      <c r="AJ454" s="66"/>
      <c r="AK454" s="162"/>
      <c r="AL454" s="160"/>
      <c r="AS454" s="66"/>
      <c r="AT454" s="162"/>
      <c r="AU454" s="160"/>
      <c r="AZ454" s="66"/>
      <c r="BA454" s="162"/>
      <c r="BB454" s="160"/>
      <c r="BK454" s="66"/>
      <c r="BL454" s="162"/>
      <c r="BM454" s="160"/>
      <c r="BS454" s="66"/>
      <c r="BT454" s="162"/>
      <c r="BU454" s="160"/>
      <c r="CA454" s="162"/>
      <c r="CB454" s="160"/>
      <c r="CH454" s="66"/>
      <c r="CI454" s="162"/>
      <c r="CJ454" s="155"/>
      <c r="CK454" s="155"/>
      <c r="CL454" s="155"/>
      <c r="CO454" s="66"/>
      <c r="CP454" s="162"/>
      <c r="CQ454" s="160"/>
      <c r="DT454" s="66"/>
      <c r="DU454" s="162"/>
      <c r="DV454" s="160"/>
      <c r="EE454" s="66"/>
      <c r="EF454" s="162"/>
      <c r="EG454" s="160"/>
      <c r="ER454" s="66"/>
      <c r="ES454" s="162"/>
      <c r="ET454" s="160"/>
      <c r="FR454" s="66"/>
      <c r="FS454" s="162"/>
      <c r="FT454" s="160"/>
      <c r="GR454" s="66"/>
      <c r="GS454" s="162"/>
      <c r="GT454" s="160"/>
      <c r="HG454" s="66"/>
      <c r="HH454" s="162"/>
      <c r="HK454" s="66"/>
    </row>
    <row r="455" spans="2:219">
      <c r="B455" s="160"/>
      <c r="I455" s="161"/>
      <c r="J455" s="161"/>
      <c r="L455" s="162"/>
      <c r="M455" s="160"/>
      <c r="R455" s="66"/>
      <c r="S455" s="162"/>
      <c r="Y455" s="66"/>
      <c r="Z455" s="162"/>
      <c r="AA455" s="160"/>
      <c r="AJ455" s="66"/>
      <c r="AK455" s="162"/>
      <c r="AL455" s="160"/>
      <c r="AS455" s="66"/>
      <c r="AT455" s="162"/>
      <c r="AU455" s="160"/>
      <c r="AZ455" s="66"/>
      <c r="BA455" s="162"/>
      <c r="BB455" s="160"/>
      <c r="BK455" s="66"/>
      <c r="BL455" s="162"/>
      <c r="BM455" s="160"/>
      <c r="BS455" s="66"/>
      <c r="BT455" s="162"/>
      <c r="BU455" s="160"/>
      <c r="CA455" s="162"/>
      <c r="CB455" s="160"/>
      <c r="CH455" s="66"/>
      <c r="CI455" s="162"/>
      <c r="CJ455" s="155"/>
      <c r="CK455" s="155"/>
      <c r="CL455" s="155"/>
      <c r="CO455" s="66"/>
      <c r="CP455" s="162"/>
      <c r="CQ455" s="160"/>
      <c r="DT455" s="66"/>
      <c r="DU455" s="162"/>
      <c r="DV455" s="160"/>
      <c r="EE455" s="66"/>
      <c r="EF455" s="162"/>
      <c r="EG455" s="160"/>
      <c r="ER455" s="66"/>
      <c r="ES455" s="162"/>
      <c r="ET455" s="160"/>
      <c r="FR455" s="66"/>
      <c r="FS455" s="162"/>
      <c r="FT455" s="160"/>
      <c r="GR455" s="66"/>
      <c r="GS455" s="162"/>
      <c r="GT455" s="160"/>
      <c r="HG455" s="66"/>
      <c r="HH455" s="162"/>
      <c r="HK455" s="66"/>
    </row>
    <row r="456" spans="2:219">
      <c r="B456" s="160"/>
      <c r="I456" s="161"/>
      <c r="J456" s="161"/>
      <c r="L456" s="162"/>
      <c r="M456" s="160"/>
      <c r="R456" s="66"/>
      <c r="S456" s="162"/>
      <c r="Y456" s="66"/>
      <c r="Z456" s="162"/>
      <c r="AA456" s="160"/>
      <c r="AJ456" s="66"/>
      <c r="AK456" s="162"/>
      <c r="AL456" s="160"/>
      <c r="AS456" s="66"/>
      <c r="AT456" s="162"/>
      <c r="AU456" s="160"/>
      <c r="AZ456" s="66"/>
      <c r="BA456" s="162"/>
      <c r="BB456" s="160"/>
      <c r="BK456" s="66"/>
      <c r="BL456" s="162"/>
      <c r="BM456" s="160"/>
      <c r="BS456" s="66"/>
      <c r="BT456" s="162"/>
      <c r="BU456" s="160"/>
      <c r="CA456" s="162"/>
      <c r="CB456" s="160"/>
      <c r="CH456" s="66"/>
      <c r="CI456" s="162"/>
      <c r="CJ456" s="155"/>
      <c r="CK456" s="155"/>
      <c r="CL456" s="155"/>
      <c r="CO456" s="66"/>
      <c r="CP456" s="162"/>
      <c r="CQ456" s="160"/>
      <c r="DT456" s="66"/>
      <c r="DU456" s="162"/>
      <c r="DV456" s="160"/>
      <c r="EE456" s="66"/>
      <c r="EF456" s="162"/>
      <c r="EG456" s="160"/>
      <c r="ER456" s="66"/>
      <c r="ES456" s="162"/>
      <c r="ET456" s="160"/>
      <c r="FR456" s="66"/>
      <c r="FS456" s="162"/>
      <c r="FT456" s="160"/>
      <c r="GR456" s="66"/>
      <c r="GS456" s="162"/>
      <c r="GT456" s="160"/>
      <c r="HG456" s="66"/>
      <c r="HH456" s="162"/>
      <c r="HK456" s="66"/>
    </row>
    <row r="457" spans="2:219">
      <c r="B457" s="160"/>
      <c r="I457" s="161"/>
      <c r="J457" s="161"/>
      <c r="L457" s="162"/>
      <c r="M457" s="160"/>
      <c r="R457" s="66"/>
      <c r="S457" s="162"/>
      <c r="Y457" s="66"/>
      <c r="Z457" s="162"/>
      <c r="AA457" s="160"/>
      <c r="AJ457" s="66"/>
      <c r="AK457" s="162"/>
      <c r="AL457" s="160"/>
      <c r="AS457" s="66"/>
      <c r="AT457" s="162"/>
      <c r="AU457" s="160"/>
      <c r="AZ457" s="66"/>
      <c r="BA457" s="162"/>
      <c r="BB457" s="160"/>
      <c r="BK457" s="66"/>
      <c r="BL457" s="162"/>
      <c r="BM457" s="160"/>
      <c r="BS457" s="66"/>
      <c r="BT457" s="162"/>
      <c r="BU457" s="160"/>
      <c r="CA457" s="162"/>
      <c r="CB457" s="160"/>
      <c r="CH457" s="66"/>
      <c r="CI457" s="162"/>
      <c r="CJ457" s="155"/>
      <c r="CK457" s="155"/>
      <c r="CL457" s="155"/>
      <c r="CO457" s="66"/>
      <c r="CP457" s="162"/>
      <c r="CQ457" s="160"/>
      <c r="DT457" s="66"/>
      <c r="DU457" s="162"/>
      <c r="DV457" s="160"/>
      <c r="EE457" s="66"/>
      <c r="EF457" s="162"/>
      <c r="EG457" s="160"/>
      <c r="ER457" s="66"/>
      <c r="ES457" s="162"/>
      <c r="ET457" s="160"/>
      <c r="FR457" s="66"/>
      <c r="FS457" s="162"/>
      <c r="FT457" s="160"/>
      <c r="GR457" s="66"/>
      <c r="GS457" s="162"/>
      <c r="GT457" s="160"/>
      <c r="HG457" s="66"/>
      <c r="HH457" s="162"/>
      <c r="HK457" s="66"/>
    </row>
    <row r="458" spans="2:219">
      <c r="B458" s="160"/>
      <c r="I458" s="161"/>
      <c r="J458" s="161"/>
      <c r="L458" s="162"/>
      <c r="M458" s="160"/>
      <c r="R458" s="66"/>
      <c r="S458" s="162"/>
      <c r="Y458" s="66"/>
      <c r="Z458" s="162"/>
      <c r="AA458" s="160"/>
      <c r="AJ458" s="66"/>
      <c r="AK458" s="162"/>
      <c r="AL458" s="160"/>
      <c r="AS458" s="66"/>
      <c r="AT458" s="162"/>
      <c r="AU458" s="160"/>
      <c r="AZ458" s="66"/>
      <c r="BA458" s="162"/>
      <c r="BB458" s="160"/>
      <c r="BK458" s="66"/>
      <c r="BL458" s="162"/>
      <c r="BM458" s="160"/>
      <c r="BS458" s="66"/>
      <c r="BT458" s="162"/>
      <c r="BU458" s="160"/>
      <c r="CA458" s="162"/>
      <c r="CB458" s="160"/>
      <c r="CH458" s="66"/>
      <c r="CI458" s="162"/>
      <c r="CJ458" s="155"/>
      <c r="CK458" s="155"/>
      <c r="CL458" s="155"/>
      <c r="CO458" s="66"/>
      <c r="CP458" s="162"/>
      <c r="CQ458" s="160"/>
      <c r="DT458" s="66"/>
      <c r="DU458" s="162"/>
      <c r="DV458" s="160"/>
      <c r="EE458" s="66"/>
      <c r="EF458" s="162"/>
      <c r="EG458" s="160"/>
      <c r="ER458" s="66"/>
      <c r="ES458" s="162"/>
      <c r="ET458" s="160"/>
      <c r="FR458" s="66"/>
      <c r="FS458" s="162"/>
      <c r="FT458" s="160"/>
      <c r="GR458" s="66"/>
      <c r="GS458" s="162"/>
      <c r="GT458" s="160"/>
      <c r="HG458" s="66"/>
      <c r="HH458" s="162"/>
      <c r="HK458" s="66"/>
    </row>
    <row r="459" spans="2:219">
      <c r="B459" s="160"/>
      <c r="I459" s="161"/>
      <c r="J459" s="161"/>
      <c r="L459" s="162"/>
      <c r="M459" s="160"/>
      <c r="R459" s="66"/>
      <c r="S459" s="162"/>
      <c r="Y459" s="66"/>
      <c r="Z459" s="162"/>
      <c r="AA459" s="160"/>
      <c r="AJ459" s="66"/>
      <c r="AK459" s="162"/>
      <c r="AL459" s="160"/>
      <c r="AS459" s="66"/>
      <c r="AT459" s="162"/>
      <c r="AU459" s="160"/>
      <c r="AZ459" s="66"/>
      <c r="BA459" s="162"/>
      <c r="BB459" s="160"/>
      <c r="BK459" s="66"/>
      <c r="BL459" s="162"/>
      <c r="BM459" s="160"/>
      <c r="BS459" s="66"/>
      <c r="BT459" s="162"/>
      <c r="BU459" s="160"/>
      <c r="CA459" s="162"/>
      <c r="CB459" s="160"/>
      <c r="CH459" s="66"/>
      <c r="CI459" s="162"/>
      <c r="CJ459" s="155"/>
      <c r="CK459" s="155"/>
      <c r="CL459" s="155"/>
      <c r="CO459" s="66"/>
      <c r="CP459" s="162"/>
      <c r="CQ459" s="160"/>
      <c r="DT459" s="66"/>
      <c r="DU459" s="162"/>
      <c r="DV459" s="160"/>
      <c r="EE459" s="66"/>
      <c r="EF459" s="162"/>
      <c r="EG459" s="160"/>
      <c r="ER459" s="66"/>
      <c r="ES459" s="162"/>
      <c r="ET459" s="160"/>
      <c r="FR459" s="66"/>
      <c r="FS459" s="162"/>
      <c r="FT459" s="160"/>
      <c r="GR459" s="66"/>
      <c r="GS459" s="162"/>
      <c r="GT459" s="160"/>
      <c r="HG459" s="66"/>
      <c r="HH459" s="162"/>
      <c r="HK459" s="66"/>
    </row>
    <row r="460" spans="2:219">
      <c r="B460" s="160"/>
      <c r="I460" s="161"/>
      <c r="J460" s="161"/>
      <c r="L460" s="162"/>
      <c r="M460" s="160"/>
      <c r="R460" s="66"/>
      <c r="S460" s="162"/>
      <c r="Y460" s="66"/>
      <c r="Z460" s="162"/>
      <c r="AA460" s="160"/>
      <c r="AJ460" s="66"/>
      <c r="AK460" s="162"/>
      <c r="AL460" s="160"/>
      <c r="AS460" s="66"/>
      <c r="AT460" s="162"/>
      <c r="AU460" s="160"/>
      <c r="AZ460" s="66"/>
      <c r="BA460" s="162"/>
      <c r="BB460" s="160"/>
      <c r="BK460" s="66"/>
      <c r="BL460" s="162"/>
      <c r="BM460" s="160"/>
      <c r="BS460" s="66"/>
      <c r="BT460" s="162"/>
      <c r="BU460" s="160"/>
      <c r="CA460" s="162"/>
      <c r="CB460" s="160"/>
      <c r="CH460" s="66"/>
      <c r="CI460" s="162"/>
      <c r="CJ460" s="155"/>
      <c r="CK460" s="155"/>
      <c r="CL460" s="155"/>
      <c r="CO460" s="66"/>
      <c r="CP460" s="162"/>
      <c r="CQ460" s="160"/>
      <c r="DT460" s="66"/>
      <c r="DU460" s="162"/>
      <c r="DV460" s="160"/>
      <c r="EE460" s="66"/>
      <c r="EF460" s="162"/>
      <c r="EG460" s="160"/>
      <c r="ER460" s="66"/>
      <c r="ES460" s="162"/>
      <c r="ET460" s="160"/>
      <c r="FR460" s="66"/>
      <c r="FS460" s="162"/>
      <c r="FT460" s="160"/>
      <c r="GR460" s="66"/>
      <c r="GS460" s="162"/>
      <c r="GT460" s="160"/>
      <c r="HG460" s="66"/>
      <c r="HH460" s="162"/>
      <c r="HK460" s="66"/>
    </row>
    <row r="461" spans="2:219">
      <c r="B461" s="160"/>
      <c r="I461" s="161"/>
      <c r="J461" s="161"/>
      <c r="L461" s="162"/>
      <c r="M461" s="160"/>
      <c r="R461" s="66"/>
      <c r="S461" s="162"/>
      <c r="Y461" s="66"/>
      <c r="Z461" s="162"/>
      <c r="AA461" s="160"/>
      <c r="AJ461" s="66"/>
      <c r="AK461" s="162"/>
      <c r="AL461" s="160"/>
      <c r="AS461" s="66"/>
      <c r="AT461" s="162"/>
      <c r="AU461" s="160"/>
      <c r="AZ461" s="66"/>
      <c r="BA461" s="162"/>
      <c r="BB461" s="160"/>
      <c r="BK461" s="66"/>
      <c r="BL461" s="162"/>
      <c r="BM461" s="160"/>
      <c r="BS461" s="66"/>
      <c r="BT461" s="162"/>
      <c r="BU461" s="160"/>
      <c r="CA461" s="162"/>
      <c r="CB461" s="160"/>
      <c r="CH461" s="66"/>
      <c r="CI461" s="162"/>
      <c r="CJ461" s="155"/>
      <c r="CK461" s="155"/>
      <c r="CL461" s="155"/>
      <c r="CO461" s="66"/>
      <c r="CP461" s="162"/>
      <c r="CQ461" s="160"/>
      <c r="DT461" s="66"/>
      <c r="DU461" s="162"/>
      <c r="DV461" s="160"/>
      <c r="EE461" s="66"/>
      <c r="EF461" s="162"/>
      <c r="EG461" s="160"/>
      <c r="ER461" s="66"/>
      <c r="ES461" s="162"/>
      <c r="ET461" s="160"/>
      <c r="FR461" s="66"/>
      <c r="FS461" s="162"/>
      <c r="FT461" s="160"/>
      <c r="GR461" s="66"/>
      <c r="GS461" s="162"/>
      <c r="GT461" s="160"/>
      <c r="HG461" s="66"/>
      <c r="HH461" s="162"/>
      <c r="HK461" s="66"/>
    </row>
    <row r="462" spans="2:219">
      <c r="B462" s="160"/>
      <c r="I462" s="161"/>
      <c r="J462" s="161"/>
      <c r="L462" s="162"/>
      <c r="M462" s="160"/>
      <c r="R462" s="66"/>
      <c r="S462" s="162"/>
      <c r="Y462" s="66"/>
      <c r="Z462" s="162"/>
      <c r="AA462" s="160"/>
      <c r="AJ462" s="66"/>
      <c r="AK462" s="162"/>
      <c r="AL462" s="160"/>
      <c r="AS462" s="66"/>
      <c r="AT462" s="162"/>
      <c r="AU462" s="160"/>
      <c r="AZ462" s="66"/>
      <c r="BA462" s="162"/>
      <c r="BB462" s="160"/>
      <c r="BK462" s="66"/>
      <c r="BL462" s="162"/>
      <c r="BM462" s="160"/>
      <c r="BS462" s="66"/>
      <c r="BT462" s="162"/>
      <c r="BU462" s="160"/>
      <c r="CA462" s="162"/>
      <c r="CB462" s="160"/>
      <c r="CH462" s="66"/>
      <c r="CI462" s="162"/>
      <c r="CJ462" s="155"/>
      <c r="CK462" s="155"/>
      <c r="CL462" s="155"/>
      <c r="CO462" s="66"/>
      <c r="CP462" s="162"/>
      <c r="CQ462" s="160"/>
      <c r="DT462" s="66"/>
      <c r="DU462" s="162"/>
      <c r="DV462" s="160"/>
      <c r="EE462" s="66"/>
      <c r="EF462" s="162"/>
      <c r="EG462" s="160"/>
      <c r="ER462" s="66"/>
      <c r="ES462" s="162"/>
      <c r="ET462" s="160"/>
      <c r="FR462" s="66"/>
      <c r="FS462" s="162"/>
      <c r="FT462" s="160"/>
      <c r="GR462" s="66"/>
      <c r="GS462" s="162"/>
      <c r="GT462" s="160"/>
      <c r="HG462" s="66"/>
      <c r="HH462" s="162"/>
      <c r="HK462" s="66"/>
    </row>
    <row r="463" spans="2:219">
      <c r="B463" s="160"/>
      <c r="I463" s="161"/>
      <c r="J463" s="161"/>
      <c r="L463" s="162"/>
      <c r="M463" s="160"/>
      <c r="R463" s="66"/>
      <c r="S463" s="162"/>
      <c r="Y463" s="66"/>
      <c r="Z463" s="162"/>
      <c r="AA463" s="160"/>
      <c r="AJ463" s="66"/>
      <c r="AK463" s="162"/>
      <c r="AL463" s="160"/>
      <c r="AS463" s="66"/>
      <c r="AT463" s="162"/>
      <c r="AU463" s="160"/>
      <c r="AZ463" s="66"/>
      <c r="BA463" s="162"/>
      <c r="BB463" s="160"/>
      <c r="BK463" s="66"/>
      <c r="BL463" s="162"/>
      <c r="BM463" s="160"/>
      <c r="BS463" s="66"/>
      <c r="BT463" s="162"/>
      <c r="BU463" s="160"/>
      <c r="CA463" s="162"/>
      <c r="CB463" s="160"/>
      <c r="CH463" s="66"/>
      <c r="CI463" s="162"/>
      <c r="CJ463" s="155"/>
      <c r="CK463" s="155"/>
      <c r="CL463" s="155"/>
      <c r="CO463" s="66"/>
      <c r="CP463" s="162"/>
      <c r="CQ463" s="160"/>
      <c r="DT463" s="66"/>
      <c r="DU463" s="162"/>
      <c r="DV463" s="160"/>
      <c r="EE463" s="66"/>
      <c r="EF463" s="162"/>
      <c r="EG463" s="160"/>
      <c r="ER463" s="66"/>
      <c r="ES463" s="162"/>
      <c r="ET463" s="160"/>
      <c r="FR463" s="66"/>
      <c r="FS463" s="162"/>
      <c r="FT463" s="160"/>
      <c r="GR463" s="66"/>
      <c r="GS463" s="162"/>
      <c r="GT463" s="160"/>
      <c r="HG463" s="66"/>
      <c r="HH463" s="162"/>
      <c r="HK463" s="66"/>
    </row>
    <row r="464" spans="2:219">
      <c r="B464" s="160"/>
      <c r="I464" s="161"/>
      <c r="J464" s="161"/>
      <c r="L464" s="162"/>
      <c r="M464" s="160"/>
      <c r="R464" s="66"/>
      <c r="S464" s="162"/>
      <c r="Y464" s="66"/>
      <c r="Z464" s="162"/>
      <c r="AA464" s="160"/>
      <c r="AJ464" s="66"/>
      <c r="AK464" s="162"/>
      <c r="AL464" s="160"/>
      <c r="AS464" s="66"/>
      <c r="AT464" s="162"/>
      <c r="AU464" s="160"/>
      <c r="AZ464" s="66"/>
      <c r="BA464" s="162"/>
      <c r="BB464" s="160"/>
      <c r="BK464" s="66"/>
      <c r="BL464" s="162"/>
      <c r="BM464" s="160"/>
      <c r="BS464" s="66"/>
      <c r="BT464" s="162"/>
      <c r="BU464" s="160"/>
      <c r="CA464" s="162"/>
      <c r="CB464" s="160"/>
      <c r="CH464" s="66"/>
      <c r="CI464" s="162"/>
      <c r="CJ464" s="155"/>
      <c r="CK464" s="155"/>
      <c r="CL464" s="155"/>
      <c r="CO464" s="66"/>
      <c r="CP464" s="162"/>
      <c r="CQ464" s="160"/>
      <c r="DT464" s="66"/>
      <c r="DU464" s="162"/>
      <c r="DV464" s="160"/>
      <c r="EE464" s="66"/>
      <c r="EF464" s="162"/>
      <c r="EG464" s="160"/>
      <c r="ER464" s="66"/>
      <c r="ES464" s="162"/>
      <c r="ET464" s="160"/>
      <c r="FR464" s="66"/>
      <c r="FS464" s="162"/>
      <c r="FT464" s="160"/>
      <c r="GR464" s="66"/>
      <c r="GS464" s="162"/>
      <c r="GT464" s="160"/>
      <c r="HG464" s="66"/>
      <c r="HH464" s="162"/>
      <c r="HK464" s="66"/>
    </row>
    <row r="465" spans="2:219">
      <c r="B465" s="160"/>
      <c r="I465" s="161"/>
      <c r="J465" s="161"/>
      <c r="L465" s="162"/>
      <c r="M465" s="160"/>
      <c r="R465" s="66"/>
      <c r="S465" s="162"/>
      <c r="Y465" s="66"/>
      <c r="Z465" s="162"/>
      <c r="AA465" s="160"/>
      <c r="AJ465" s="66"/>
      <c r="AK465" s="162"/>
      <c r="AL465" s="160"/>
      <c r="AS465" s="66"/>
      <c r="AT465" s="162"/>
      <c r="AU465" s="160"/>
      <c r="AZ465" s="66"/>
      <c r="BA465" s="162"/>
      <c r="BB465" s="160"/>
      <c r="BK465" s="66"/>
      <c r="BL465" s="162"/>
      <c r="BM465" s="160"/>
      <c r="BS465" s="66"/>
      <c r="BT465" s="162"/>
      <c r="BU465" s="160"/>
      <c r="CA465" s="162"/>
      <c r="CB465" s="160"/>
      <c r="CH465" s="66"/>
      <c r="CI465" s="162"/>
      <c r="CJ465" s="155"/>
      <c r="CK465" s="155"/>
      <c r="CL465" s="155"/>
      <c r="CO465" s="66"/>
      <c r="CP465" s="162"/>
      <c r="CQ465" s="160"/>
      <c r="DT465" s="66"/>
      <c r="DU465" s="162"/>
      <c r="DV465" s="160"/>
      <c r="EE465" s="66"/>
      <c r="EF465" s="162"/>
      <c r="EG465" s="160"/>
      <c r="ER465" s="66"/>
      <c r="ES465" s="162"/>
      <c r="ET465" s="160"/>
      <c r="FR465" s="66"/>
      <c r="FS465" s="162"/>
      <c r="FT465" s="160"/>
      <c r="GR465" s="66"/>
      <c r="GS465" s="162"/>
      <c r="GT465" s="160"/>
      <c r="HG465" s="66"/>
      <c r="HH465" s="162"/>
      <c r="HK465" s="66"/>
    </row>
    <row r="466" spans="2:219">
      <c r="B466" s="160"/>
      <c r="I466" s="161"/>
      <c r="J466" s="161"/>
      <c r="L466" s="162"/>
      <c r="M466" s="160"/>
      <c r="R466" s="66"/>
      <c r="S466" s="162"/>
      <c r="Y466" s="66"/>
      <c r="Z466" s="162"/>
      <c r="AA466" s="160"/>
      <c r="AJ466" s="66"/>
      <c r="AK466" s="162"/>
      <c r="AL466" s="160"/>
      <c r="AS466" s="66"/>
      <c r="AT466" s="162"/>
      <c r="AU466" s="160"/>
      <c r="AZ466" s="66"/>
      <c r="BA466" s="162"/>
      <c r="BB466" s="160"/>
      <c r="BK466" s="66"/>
      <c r="BL466" s="162"/>
      <c r="BM466" s="160"/>
      <c r="BS466" s="66"/>
      <c r="BT466" s="162"/>
      <c r="BU466" s="160"/>
      <c r="CA466" s="162"/>
      <c r="CB466" s="160"/>
      <c r="CH466" s="66"/>
      <c r="CI466" s="162"/>
      <c r="CJ466" s="155"/>
      <c r="CK466" s="155"/>
      <c r="CL466" s="155"/>
      <c r="CO466" s="66"/>
      <c r="CP466" s="162"/>
      <c r="CQ466" s="160"/>
      <c r="DT466" s="66"/>
      <c r="DU466" s="162"/>
      <c r="DV466" s="160"/>
      <c r="EE466" s="66"/>
      <c r="EF466" s="162"/>
      <c r="EG466" s="160"/>
      <c r="ER466" s="66"/>
      <c r="ES466" s="162"/>
      <c r="ET466" s="160"/>
      <c r="FR466" s="66"/>
      <c r="FS466" s="162"/>
      <c r="FT466" s="160"/>
      <c r="GR466" s="66"/>
      <c r="GS466" s="162"/>
      <c r="GT466" s="160"/>
      <c r="HG466" s="66"/>
      <c r="HH466" s="162"/>
      <c r="HK466" s="66"/>
    </row>
    <row r="467" spans="2:219">
      <c r="B467" s="160"/>
      <c r="I467" s="161"/>
      <c r="J467" s="161"/>
      <c r="L467" s="162"/>
      <c r="M467" s="160"/>
      <c r="R467" s="66"/>
      <c r="S467" s="162"/>
      <c r="Y467" s="66"/>
      <c r="Z467" s="162"/>
      <c r="AA467" s="160"/>
      <c r="AJ467" s="66"/>
      <c r="AK467" s="162"/>
      <c r="AL467" s="160"/>
      <c r="AS467" s="66"/>
      <c r="AT467" s="162"/>
      <c r="AU467" s="160"/>
      <c r="AZ467" s="66"/>
      <c r="BA467" s="162"/>
      <c r="BB467" s="160"/>
      <c r="BK467" s="66"/>
      <c r="BL467" s="162"/>
      <c r="BM467" s="160"/>
      <c r="BS467" s="66"/>
      <c r="BT467" s="162"/>
      <c r="BU467" s="160"/>
      <c r="CA467" s="162"/>
      <c r="CB467" s="160"/>
      <c r="CH467" s="66"/>
      <c r="CI467" s="162"/>
      <c r="CJ467" s="155"/>
      <c r="CK467" s="155"/>
      <c r="CL467" s="155"/>
      <c r="CO467" s="66"/>
      <c r="CP467" s="162"/>
      <c r="CQ467" s="160"/>
      <c r="DT467" s="66"/>
      <c r="DU467" s="162"/>
      <c r="DV467" s="160"/>
      <c r="EE467" s="66"/>
      <c r="EF467" s="162"/>
      <c r="EG467" s="160"/>
      <c r="ER467" s="66"/>
      <c r="ES467" s="162"/>
      <c r="ET467" s="160"/>
      <c r="FR467" s="66"/>
      <c r="FS467" s="162"/>
      <c r="FT467" s="160"/>
      <c r="GR467" s="66"/>
      <c r="GS467" s="162"/>
      <c r="GT467" s="160"/>
      <c r="HG467" s="66"/>
      <c r="HH467" s="162"/>
      <c r="HK467" s="66"/>
    </row>
    <row r="468" spans="2:219">
      <c r="B468" s="160"/>
      <c r="I468" s="161"/>
      <c r="J468" s="161"/>
      <c r="L468" s="162"/>
      <c r="M468" s="160"/>
      <c r="R468" s="66"/>
      <c r="S468" s="162"/>
      <c r="Y468" s="66"/>
      <c r="Z468" s="162"/>
      <c r="AA468" s="160"/>
      <c r="AJ468" s="66"/>
      <c r="AK468" s="162"/>
      <c r="AL468" s="160"/>
      <c r="AS468" s="66"/>
      <c r="AT468" s="162"/>
      <c r="AU468" s="160"/>
      <c r="AZ468" s="66"/>
      <c r="BA468" s="162"/>
      <c r="BB468" s="160"/>
      <c r="BK468" s="66"/>
      <c r="BL468" s="162"/>
      <c r="BM468" s="160"/>
      <c r="BS468" s="66"/>
      <c r="BT468" s="162"/>
      <c r="BU468" s="160"/>
      <c r="CA468" s="162"/>
      <c r="CB468" s="160"/>
      <c r="CH468" s="66"/>
      <c r="CI468" s="162"/>
      <c r="CJ468" s="155"/>
      <c r="CK468" s="155"/>
      <c r="CL468" s="155"/>
      <c r="CO468" s="66"/>
      <c r="CP468" s="162"/>
      <c r="CQ468" s="160"/>
      <c r="DT468" s="66"/>
      <c r="DU468" s="162"/>
      <c r="DV468" s="160"/>
      <c r="EE468" s="66"/>
      <c r="EF468" s="162"/>
      <c r="EG468" s="160"/>
      <c r="ER468" s="66"/>
      <c r="ES468" s="162"/>
      <c r="ET468" s="160"/>
      <c r="FR468" s="66"/>
      <c r="FS468" s="162"/>
      <c r="FT468" s="160"/>
      <c r="GR468" s="66"/>
      <c r="GS468" s="162"/>
      <c r="GT468" s="160"/>
      <c r="HG468" s="66"/>
      <c r="HH468" s="162"/>
      <c r="HK468" s="66"/>
    </row>
    <row r="469" spans="2:219">
      <c r="B469" s="160"/>
      <c r="I469" s="161"/>
      <c r="J469" s="161"/>
      <c r="L469" s="162"/>
      <c r="M469" s="160"/>
      <c r="R469" s="66"/>
      <c r="S469" s="162"/>
      <c r="Y469" s="66"/>
      <c r="Z469" s="162"/>
      <c r="AA469" s="160"/>
      <c r="AJ469" s="66"/>
      <c r="AK469" s="162"/>
      <c r="AL469" s="160"/>
      <c r="AS469" s="66"/>
      <c r="AT469" s="162"/>
      <c r="AU469" s="160"/>
      <c r="AZ469" s="66"/>
      <c r="BA469" s="162"/>
      <c r="BB469" s="160"/>
      <c r="BK469" s="66"/>
      <c r="BL469" s="162"/>
      <c r="BM469" s="160"/>
      <c r="BS469" s="66"/>
      <c r="BT469" s="162"/>
      <c r="BU469" s="160"/>
      <c r="CA469" s="162"/>
      <c r="CB469" s="160"/>
      <c r="CH469" s="66"/>
      <c r="CI469" s="162"/>
      <c r="CJ469" s="155"/>
      <c r="CK469" s="155"/>
      <c r="CL469" s="155"/>
      <c r="CO469" s="66"/>
      <c r="CP469" s="162"/>
      <c r="CQ469" s="160"/>
      <c r="DT469" s="66"/>
      <c r="DU469" s="162"/>
      <c r="DV469" s="160"/>
      <c r="EE469" s="66"/>
      <c r="EF469" s="162"/>
      <c r="EG469" s="160"/>
      <c r="ER469" s="66"/>
      <c r="ES469" s="162"/>
      <c r="ET469" s="160"/>
      <c r="FR469" s="66"/>
      <c r="FS469" s="162"/>
      <c r="FT469" s="160"/>
      <c r="GR469" s="66"/>
      <c r="GS469" s="162"/>
      <c r="GT469" s="160"/>
      <c r="HG469" s="66"/>
      <c r="HH469" s="162"/>
      <c r="HK469" s="66"/>
    </row>
    <row r="470" spans="2:219">
      <c r="B470" s="160"/>
      <c r="I470" s="161"/>
      <c r="J470" s="161"/>
      <c r="L470" s="162"/>
      <c r="M470" s="160"/>
      <c r="R470" s="66"/>
      <c r="S470" s="162"/>
      <c r="Y470" s="66"/>
      <c r="Z470" s="162"/>
      <c r="AA470" s="160"/>
      <c r="AJ470" s="66"/>
      <c r="AK470" s="162"/>
      <c r="AL470" s="160"/>
      <c r="AS470" s="66"/>
      <c r="AT470" s="162"/>
      <c r="AU470" s="160"/>
      <c r="AZ470" s="66"/>
      <c r="BA470" s="162"/>
      <c r="BB470" s="160"/>
      <c r="BK470" s="66"/>
      <c r="BL470" s="162"/>
      <c r="BM470" s="160"/>
      <c r="BS470" s="66"/>
      <c r="BT470" s="162"/>
      <c r="BU470" s="160"/>
      <c r="CA470" s="162"/>
      <c r="CB470" s="160"/>
      <c r="CH470" s="66"/>
      <c r="CI470" s="162"/>
      <c r="CJ470" s="155"/>
      <c r="CK470" s="155"/>
      <c r="CL470" s="155"/>
      <c r="CO470" s="66"/>
      <c r="CP470" s="162"/>
      <c r="CQ470" s="160"/>
      <c r="DT470" s="66"/>
      <c r="DU470" s="162"/>
      <c r="DV470" s="160"/>
      <c r="EE470" s="66"/>
      <c r="EF470" s="162"/>
      <c r="EG470" s="160"/>
      <c r="ER470" s="66"/>
      <c r="ES470" s="162"/>
      <c r="ET470" s="160"/>
      <c r="FR470" s="66"/>
      <c r="FS470" s="162"/>
      <c r="FT470" s="160"/>
      <c r="GR470" s="66"/>
      <c r="GS470" s="162"/>
      <c r="GT470" s="160"/>
      <c r="HG470" s="66"/>
      <c r="HH470" s="162"/>
      <c r="HK470" s="66"/>
    </row>
    <row r="471" spans="2:219">
      <c r="B471" s="160"/>
      <c r="I471" s="161"/>
      <c r="J471" s="161"/>
      <c r="L471" s="162"/>
      <c r="M471" s="160"/>
      <c r="R471" s="66"/>
      <c r="S471" s="162"/>
      <c r="Y471" s="66"/>
      <c r="Z471" s="162"/>
      <c r="AA471" s="160"/>
      <c r="AJ471" s="66"/>
      <c r="AK471" s="162"/>
      <c r="AL471" s="160"/>
      <c r="AS471" s="66"/>
      <c r="AT471" s="162"/>
      <c r="AU471" s="160"/>
      <c r="AZ471" s="66"/>
      <c r="BA471" s="162"/>
      <c r="BB471" s="160"/>
      <c r="BK471" s="66"/>
      <c r="BL471" s="162"/>
      <c r="BM471" s="160"/>
      <c r="BS471" s="66"/>
      <c r="BT471" s="162"/>
      <c r="BU471" s="160"/>
      <c r="CA471" s="162"/>
      <c r="CB471" s="160"/>
      <c r="CH471" s="66"/>
      <c r="CI471" s="162"/>
      <c r="CJ471" s="155"/>
      <c r="CK471" s="155"/>
      <c r="CL471" s="155"/>
      <c r="CO471" s="66"/>
      <c r="CP471" s="162"/>
      <c r="CQ471" s="160"/>
      <c r="DT471" s="66"/>
      <c r="DU471" s="162"/>
      <c r="DV471" s="160"/>
      <c r="EE471" s="66"/>
      <c r="EF471" s="162"/>
      <c r="EG471" s="160"/>
      <c r="ER471" s="66"/>
      <c r="ES471" s="162"/>
      <c r="ET471" s="160"/>
      <c r="FR471" s="66"/>
      <c r="FS471" s="162"/>
      <c r="FT471" s="160"/>
      <c r="GR471" s="66"/>
      <c r="GS471" s="162"/>
      <c r="GT471" s="160"/>
      <c r="HG471" s="66"/>
      <c r="HH471" s="162"/>
      <c r="HK471" s="66"/>
    </row>
    <row r="472" spans="2:219">
      <c r="B472" s="160"/>
      <c r="I472" s="161"/>
      <c r="J472" s="161"/>
      <c r="L472" s="162"/>
      <c r="M472" s="160"/>
      <c r="R472" s="66"/>
      <c r="S472" s="162"/>
      <c r="Y472" s="66"/>
      <c r="Z472" s="162"/>
      <c r="AA472" s="160"/>
      <c r="AJ472" s="66"/>
      <c r="AK472" s="162"/>
      <c r="AL472" s="160"/>
      <c r="AS472" s="66"/>
      <c r="AT472" s="162"/>
      <c r="AU472" s="160"/>
      <c r="AZ472" s="66"/>
      <c r="BA472" s="162"/>
      <c r="BB472" s="160"/>
      <c r="BK472" s="66"/>
      <c r="BL472" s="162"/>
      <c r="BM472" s="160"/>
      <c r="BS472" s="66"/>
      <c r="BT472" s="162"/>
      <c r="BU472" s="160"/>
      <c r="CA472" s="162"/>
      <c r="CB472" s="160"/>
      <c r="CH472" s="66"/>
      <c r="CI472" s="162"/>
      <c r="CJ472" s="155"/>
      <c r="CK472" s="155"/>
      <c r="CL472" s="155"/>
      <c r="CO472" s="66"/>
      <c r="CP472" s="162"/>
      <c r="CQ472" s="160"/>
      <c r="DT472" s="66"/>
      <c r="DU472" s="162"/>
      <c r="DV472" s="160"/>
      <c r="EE472" s="66"/>
      <c r="EF472" s="162"/>
      <c r="EG472" s="160"/>
      <c r="ER472" s="66"/>
      <c r="ES472" s="162"/>
      <c r="ET472" s="160"/>
      <c r="FR472" s="66"/>
      <c r="FS472" s="162"/>
      <c r="FT472" s="160"/>
      <c r="GR472" s="66"/>
      <c r="GS472" s="162"/>
      <c r="GT472" s="160"/>
      <c r="HG472" s="66"/>
      <c r="HH472" s="162"/>
      <c r="HK472" s="66"/>
    </row>
    <row r="473" spans="2:219">
      <c r="B473" s="160"/>
      <c r="I473" s="161"/>
      <c r="J473" s="161"/>
      <c r="L473" s="162"/>
      <c r="M473" s="160"/>
      <c r="R473" s="66"/>
      <c r="S473" s="162"/>
      <c r="Y473" s="66"/>
      <c r="Z473" s="162"/>
      <c r="AA473" s="160"/>
      <c r="AJ473" s="66"/>
      <c r="AK473" s="162"/>
      <c r="AL473" s="160"/>
      <c r="AS473" s="66"/>
      <c r="AT473" s="162"/>
      <c r="AU473" s="160"/>
      <c r="AZ473" s="66"/>
      <c r="BA473" s="162"/>
      <c r="BB473" s="160"/>
      <c r="BK473" s="66"/>
      <c r="BL473" s="162"/>
      <c r="BM473" s="160"/>
      <c r="BS473" s="66"/>
      <c r="BT473" s="162"/>
      <c r="BU473" s="160"/>
      <c r="CA473" s="162"/>
      <c r="CB473" s="160"/>
      <c r="CH473" s="66"/>
      <c r="CI473" s="162"/>
      <c r="CJ473" s="155"/>
      <c r="CK473" s="155"/>
      <c r="CL473" s="155"/>
      <c r="CO473" s="66"/>
      <c r="CP473" s="162"/>
      <c r="CQ473" s="160"/>
      <c r="DT473" s="66"/>
      <c r="DU473" s="162"/>
      <c r="DV473" s="160"/>
      <c r="EE473" s="66"/>
      <c r="EF473" s="162"/>
      <c r="EG473" s="160"/>
      <c r="ER473" s="66"/>
      <c r="ES473" s="162"/>
      <c r="ET473" s="160"/>
      <c r="FR473" s="66"/>
      <c r="FS473" s="162"/>
      <c r="FT473" s="160"/>
      <c r="GR473" s="66"/>
      <c r="GS473" s="162"/>
      <c r="GT473" s="160"/>
      <c r="HG473" s="66"/>
      <c r="HH473" s="162"/>
      <c r="HK473" s="66"/>
    </row>
    <row r="474" spans="2:219">
      <c r="B474" s="160"/>
      <c r="I474" s="161"/>
      <c r="J474" s="161"/>
      <c r="L474" s="162"/>
      <c r="M474" s="160"/>
      <c r="R474" s="66"/>
      <c r="S474" s="162"/>
      <c r="Y474" s="66"/>
      <c r="Z474" s="162"/>
      <c r="AA474" s="160"/>
      <c r="AJ474" s="66"/>
      <c r="AK474" s="162"/>
      <c r="AL474" s="160"/>
      <c r="AS474" s="66"/>
      <c r="AT474" s="162"/>
      <c r="AU474" s="160"/>
      <c r="AZ474" s="66"/>
      <c r="BA474" s="162"/>
      <c r="BB474" s="160"/>
      <c r="BK474" s="66"/>
      <c r="BL474" s="162"/>
      <c r="BM474" s="160"/>
      <c r="BS474" s="66"/>
      <c r="BT474" s="162"/>
      <c r="BU474" s="160"/>
      <c r="CA474" s="162"/>
      <c r="CB474" s="160"/>
      <c r="CH474" s="66"/>
      <c r="CI474" s="162"/>
      <c r="CJ474" s="155"/>
      <c r="CK474" s="155"/>
      <c r="CL474" s="155"/>
      <c r="CO474" s="66"/>
      <c r="CP474" s="162"/>
      <c r="CQ474" s="160"/>
      <c r="DT474" s="66"/>
      <c r="DU474" s="162"/>
      <c r="DV474" s="160"/>
      <c r="EE474" s="66"/>
      <c r="EF474" s="162"/>
      <c r="EG474" s="160"/>
      <c r="ER474" s="66"/>
      <c r="ES474" s="162"/>
      <c r="ET474" s="160"/>
      <c r="FR474" s="66"/>
      <c r="FS474" s="162"/>
      <c r="FT474" s="160"/>
      <c r="GR474" s="66"/>
      <c r="GS474" s="162"/>
      <c r="GT474" s="160"/>
      <c r="HG474" s="66"/>
      <c r="HH474" s="162"/>
      <c r="HK474" s="66"/>
    </row>
    <row r="475" spans="2:219">
      <c r="B475" s="160"/>
      <c r="I475" s="161"/>
      <c r="J475" s="161"/>
      <c r="L475" s="162"/>
      <c r="M475" s="160"/>
      <c r="R475" s="66"/>
      <c r="S475" s="162"/>
      <c r="Y475" s="66"/>
      <c r="Z475" s="162"/>
      <c r="AA475" s="160"/>
      <c r="AJ475" s="66"/>
      <c r="AK475" s="162"/>
      <c r="AL475" s="160"/>
      <c r="AS475" s="66"/>
      <c r="AT475" s="162"/>
      <c r="AU475" s="160"/>
      <c r="AZ475" s="66"/>
      <c r="BA475" s="162"/>
      <c r="BB475" s="160"/>
      <c r="BK475" s="66"/>
      <c r="BL475" s="162"/>
      <c r="BM475" s="160"/>
      <c r="BS475" s="66"/>
      <c r="BT475" s="162"/>
      <c r="BU475" s="160"/>
      <c r="CA475" s="162"/>
      <c r="CB475" s="160"/>
      <c r="CH475" s="66"/>
      <c r="CI475" s="162"/>
      <c r="CJ475" s="155"/>
      <c r="CK475" s="155"/>
      <c r="CL475" s="155"/>
      <c r="CO475" s="66"/>
      <c r="CP475" s="162"/>
      <c r="CQ475" s="160"/>
      <c r="DT475" s="66"/>
      <c r="DU475" s="162"/>
      <c r="DV475" s="160"/>
      <c r="EE475" s="66"/>
      <c r="EF475" s="162"/>
      <c r="EG475" s="160"/>
      <c r="ER475" s="66"/>
      <c r="ES475" s="162"/>
      <c r="ET475" s="160"/>
      <c r="FR475" s="66"/>
      <c r="FS475" s="162"/>
      <c r="FT475" s="160"/>
      <c r="GR475" s="66"/>
      <c r="GS475" s="162"/>
      <c r="GT475" s="160"/>
      <c r="HG475" s="66"/>
      <c r="HH475" s="162"/>
      <c r="HK475" s="66"/>
    </row>
    <row r="476" spans="2:219">
      <c r="B476" s="160"/>
      <c r="I476" s="161"/>
      <c r="J476" s="161"/>
      <c r="L476" s="162"/>
      <c r="M476" s="160"/>
      <c r="R476" s="66"/>
      <c r="S476" s="162"/>
      <c r="Y476" s="66"/>
      <c r="Z476" s="162"/>
      <c r="AA476" s="160"/>
      <c r="AJ476" s="66"/>
      <c r="AK476" s="162"/>
      <c r="AL476" s="160"/>
      <c r="AS476" s="66"/>
      <c r="AT476" s="162"/>
      <c r="AU476" s="160"/>
      <c r="AZ476" s="66"/>
      <c r="BA476" s="162"/>
      <c r="BB476" s="160"/>
      <c r="BK476" s="66"/>
      <c r="BL476" s="162"/>
      <c r="BM476" s="160"/>
      <c r="BS476" s="66"/>
      <c r="BT476" s="162"/>
      <c r="BU476" s="160"/>
      <c r="CA476" s="162"/>
      <c r="CB476" s="160"/>
      <c r="CH476" s="66"/>
      <c r="CI476" s="162"/>
      <c r="CJ476" s="155"/>
      <c r="CK476" s="155"/>
      <c r="CL476" s="155"/>
      <c r="CO476" s="66"/>
      <c r="CP476" s="162"/>
      <c r="CQ476" s="160"/>
      <c r="DT476" s="66"/>
      <c r="DU476" s="162"/>
      <c r="DV476" s="160"/>
      <c r="EE476" s="66"/>
      <c r="EF476" s="162"/>
      <c r="EG476" s="160"/>
      <c r="ER476" s="66"/>
      <c r="ES476" s="162"/>
      <c r="ET476" s="160"/>
      <c r="FR476" s="66"/>
      <c r="FS476" s="162"/>
      <c r="FT476" s="160"/>
      <c r="GR476" s="66"/>
      <c r="GS476" s="162"/>
      <c r="GT476" s="160"/>
      <c r="HG476" s="66"/>
      <c r="HH476" s="162"/>
      <c r="HK476" s="66"/>
    </row>
    <row r="477" spans="2:219">
      <c r="B477" s="160"/>
      <c r="I477" s="161"/>
      <c r="J477" s="161"/>
      <c r="L477" s="162"/>
      <c r="M477" s="160"/>
      <c r="R477" s="66"/>
      <c r="S477" s="162"/>
      <c r="Y477" s="66"/>
      <c r="Z477" s="162"/>
      <c r="AA477" s="160"/>
      <c r="AJ477" s="66"/>
      <c r="AK477" s="162"/>
      <c r="AL477" s="160"/>
      <c r="AS477" s="66"/>
      <c r="AT477" s="162"/>
      <c r="AU477" s="160"/>
      <c r="AZ477" s="66"/>
      <c r="BA477" s="162"/>
      <c r="BB477" s="160"/>
      <c r="BK477" s="66"/>
      <c r="BL477" s="162"/>
      <c r="BM477" s="160"/>
      <c r="BS477" s="66"/>
      <c r="BT477" s="162"/>
      <c r="BU477" s="160"/>
      <c r="CA477" s="162"/>
      <c r="CB477" s="160"/>
      <c r="CH477" s="66"/>
      <c r="CI477" s="162"/>
      <c r="CJ477" s="155"/>
      <c r="CK477" s="155"/>
      <c r="CL477" s="155"/>
      <c r="CO477" s="66"/>
      <c r="CP477" s="162"/>
      <c r="CQ477" s="160"/>
      <c r="DT477" s="66"/>
      <c r="DU477" s="162"/>
      <c r="DV477" s="160"/>
      <c r="EE477" s="66"/>
      <c r="EF477" s="162"/>
      <c r="EG477" s="160"/>
      <c r="ER477" s="66"/>
      <c r="ES477" s="162"/>
      <c r="ET477" s="160"/>
      <c r="FR477" s="66"/>
      <c r="FS477" s="162"/>
      <c r="FT477" s="160"/>
      <c r="GR477" s="66"/>
      <c r="GS477" s="162"/>
      <c r="GT477" s="160"/>
      <c r="HG477" s="66"/>
      <c r="HH477" s="162"/>
      <c r="HK477" s="66"/>
    </row>
    <row r="478" spans="2:219">
      <c r="B478" s="160"/>
      <c r="I478" s="161"/>
      <c r="J478" s="161"/>
      <c r="L478" s="162"/>
      <c r="M478" s="160"/>
      <c r="R478" s="66"/>
      <c r="S478" s="162"/>
      <c r="Y478" s="66"/>
      <c r="Z478" s="162"/>
      <c r="AA478" s="160"/>
      <c r="AJ478" s="66"/>
      <c r="AK478" s="162"/>
      <c r="AL478" s="160"/>
      <c r="AS478" s="66"/>
      <c r="AT478" s="162"/>
      <c r="AU478" s="160"/>
      <c r="AZ478" s="66"/>
      <c r="BA478" s="162"/>
      <c r="BB478" s="160"/>
      <c r="BK478" s="66"/>
      <c r="BL478" s="162"/>
      <c r="BM478" s="160"/>
      <c r="BS478" s="66"/>
      <c r="BT478" s="162"/>
      <c r="BU478" s="160"/>
      <c r="CA478" s="162"/>
      <c r="CB478" s="160"/>
      <c r="CH478" s="66"/>
      <c r="CI478" s="162"/>
      <c r="CJ478" s="155"/>
      <c r="CK478" s="155"/>
      <c r="CL478" s="155"/>
      <c r="CO478" s="66"/>
      <c r="CP478" s="162"/>
      <c r="CQ478" s="160"/>
      <c r="DT478" s="66"/>
      <c r="DU478" s="162"/>
      <c r="DV478" s="160"/>
      <c r="EE478" s="66"/>
      <c r="EF478" s="162"/>
      <c r="EG478" s="160"/>
      <c r="ER478" s="66"/>
      <c r="ES478" s="162"/>
      <c r="ET478" s="160"/>
      <c r="FR478" s="66"/>
      <c r="FS478" s="162"/>
      <c r="FT478" s="160"/>
      <c r="GR478" s="66"/>
      <c r="GS478" s="162"/>
      <c r="GT478" s="160"/>
      <c r="HG478" s="66"/>
      <c r="HH478" s="162"/>
      <c r="HK478" s="66"/>
    </row>
    <row r="479" spans="2:219">
      <c r="B479" s="160"/>
      <c r="I479" s="161"/>
      <c r="J479" s="161"/>
      <c r="L479" s="162"/>
      <c r="M479" s="160"/>
      <c r="R479" s="66"/>
      <c r="S479" s="162"/>
      <c r="Y479" s="66"/>
      <c r="Z479" s="162"/>
      <c r="AA479" s="160"/>
      <c r="AJ479" s="66"/>
      <c r="AK479" s="162"/>
      <c r="AL479" s="160"/>
      <c r="AS479" s="66"/>
      <c r="AT479" s="162"/>
      <c r="AU479" s="160"/>
      <c r="AZ479" s="66"/>
      <c r="BA479" s="162"/>
      <c r="BB479" s="160"/>
      <c r="BK479" s="66"/>
      <c r="BL479" s="162"/>
      <c r="BM479" s="160"/>
      <c r="BS479" s="66"/>
      <c r="BT479" s="162"/>
      <c r="BU479" s="160"/>
      <c r="CA479" s="162"/>
      <c r="CB479" s="160"/>
      <c r="CH479" s="66"/>
      <c r="CI479" s="162"/>
      <c r="CJ479" s="155"/>
      <c r="CK479" s="155"/>
      <c r="CL479" s="155"/>
      <c r="CO479" s="66"/>
      <c r="CP479" s="162"/>
      <c r="CQ479" s="160"/>
      <c r="DT479" s="66"/>
      <c r="DU479" s="162"/>
      <c r="DV479" s="160"/>
      <c r="EE479" s="66"/>
      <c r="EF479" s="162"/>
      <c r="EG479" s="160"/>
      <c r="ER479" s="66"/>
      <c r="ES479" s="162"/>
      <c r="ET479" s="160"/>
      <c r="FR479" s="66"/>
      <c r="FS479" s="162"/>
      <c r="FT479" s="160"/>
      <c r="GR479" s="66"/>
      <c r="GS479" s="162"/>
      <c r="GT479" s="160"/>
      <c r="HG479" s="66"/>
      <c r="HH479" s="162"/>
      <c r="HK479" s="66"/>
    </row>
    <row r="480" spans="2:219">
      <c r="B480" s="160"/>
      <c r="I480" s="161"/>
      <c r="J480" s="161"/>
      <c r="L480" s="162"/>
      <c r="M480" s="160"/>
      <c r="R480" s="66"/>
      <c r="S480" s="162"/>
      <c r="Y480" s="66"/>
      <c r="Z480" s="162"/>
      <c r="AA480" s="160"/>
      <c r="AJ480" s="66"/>
      <c r="AK480" s="162"/>
      <c r="AL480" s="160"/>
      <c r="AS480" s="66"/>
      <c r="AT480" s="162"/>
      <c r="AU480" s="160"/>
      <c r="AZ480" s="66"/>
      <c r="BA480" s="162"/>
      <c r="BB480" s="160"/>
      <c r="BK480" s="66"/>
      <c r="BL480" s="162"/>
      <c r="BM480" s="160"/>
      <c r="BS480" s="66"/>
      <c r="BT480" s="162"/>
      <c r="BU480" s="160"/>
      <c r="CA480" s="162"/>
      <c r="CB480" s="160"/>
      <c r="CH480" s="66"/>
      <c r="CI480" s="162"/>
      <c r="CJ480" s="155"/>
      <c r="CK480" s="155"/>
      <c r="CL480" s="155"/>
      <c r="CO480" s="66"/>
      <c r="CP480" s="162"/>
      <c r="CQ480" s="160"/>
      <c r="DT480" s="66"/>
      <c r="DU480" s="162"/>
      <c r="DV480" s="160"/>
      <c r="EE480" s="66"/>
      <c r="EF480" s="162"/>
      <c r="EG480" s="160"/>
      <c r="ER480" s="66"/>
      <c r="ES480" s="162"/>
      <c r="ET480" s="160"/>
      <c r="FR480" s="66"/>
      <c r="FS480" s="162"/>
      <c r="FT480" s="160"/>
      <c r="GR480" s="66"/>
      <c r="GS480" s="162"/>
      <c r="GT480" s="160"/>
      <c r="HG480" s="66"/>
      <c r="HH480" s="162"/>
      <c r="HK480" s="66"/>
    </row>
    <row r="481" spans="2:219">
      <c r="B481" s="160"/>
      <c r="I481" s="161"/>
      <c r="J481" s="161"/>
      <c r="L481" s="162"/>
      <c r="M481" s="160"/>
      <c r="R481" s="66"/>
      <c r="S481" s="162"/>
      <c r="Y481" s="66"/>
      <c r="Z481" s="162"/>
      <c r="AA481" s="160"/>
      <c r="AJ481" s="66"/>
      <c r="AK481" s="162"/>
      <c r="AL481" s="160"/>
      <c r="AS481" s="66"/>
      <c r="AT481" s="162"/>
      <c r="AU481" s="160"/>
      <c r="AZ481" s="66"/>
      <c r="BA481" s="162"/>
      <c r="BB481" s="160"/>
      <c r="BK481" s="66"/>
      <c r="BL481" s="162"/>
      <c r="BM481" s="160"/>
      <c r="BS481" s="66"/>
      <c r="BT481" s="162"/>
      <c r="BU481" s="160"/>
      <c r="CA481" s="162"/>
      <c r="CB481" s="160"/>
      <c r="CH481" s="66"/>
      <c r="CI481" s="162"/>
      <c r="CJ481" s="155"/>
      <c r="CK481" s="155"/>
      <c r="CL481" s="155"/>
      <c r="CO481" s="66"/>
      <c r="CP481" s="162"/>
      <c r="CQ481" s="160"/>
      <c r="DT481" s="66"/>
      <c r="DU481" s="162"/>
      <c r="DV481" s="160"/>
      <c r="EE481" s="66"/>
      <c r="EF481" s="162"/>
      <c r="EG481" s="160"/>
      <c r="ER481" s="66"/>
      <c r="ES481" s="162"/>
      <c r="ET481" s="160"/>
      <c r="FR481" s="66"/>
      <c r="FS481" s="162"/>
      <c r="FT481" s="160"/>
      <c r="GR481" s="66"/>
      <c r="GS481" s="162"/>
      <c r="GT481" s="160"/>
      <c r="HG481" s="66"/>
      <c r="HH481" s="162"/>
      <c r="HK481" s="66"/>
    </row>
    <row r="482" spans="2:219">
      <c r="B482" s="160"/>
      <c r="I482" s="161"/>
      <c r="J482" s="161"/>
      <c r="L482" s="162"/>
      <c r="M482" s="160"/>
      <c r="R482" s="66"/>
      <c r="S482" s="162"/>
      <c r="Y482" s="66"/>
      <c r="Z482" s="162"/>
      <c r="AA482" s="160"/>
      <c r="AJ482" s="66"/>
      <c r="AK482" s="162"/>
      <c r="AL482" s="160"/>
      <c r="AS482" s="66"/>
      <c r="AT482" s="162"/>
      <c r="AU482" s="160"/>
      <c r="AZ482" s="66"/>
      <c r="BA482" s="162"/>
      <c r="BB482" s="160"/>
      <c r="BK482" s="66"/>
      <c r="BL482" s="162"/>
      <c r="BM482" s="160"/>
      <c r="BS482" s="66"/>
      <c r="BT482" s="162"/>
      <c r="BU482" s="160"/>
      <c r="CA482" s="162"/>
      <c r="CB482" s="160"/>
      <c r="CH482" s="66"/>
      <c r="CI482" s="162"/>
      <c r="CJ482" s="155"/>
      <c r="CK482" s="155"/>
      <c r="CL482" s="155"/>
      <c r="CO482" s="66"/>
      <c r="CP482" s="162"/>
      <c r="CQ482" s="160"/>
      <c r="DT482" s="66"/>
      <c r="DU482" s="162"/>
      <c r="DV482" s="160"/>
      <c r="EE482" s="66"/>
      <c r="EF482" s="162"/>
      <c r="EG482" s="160"/>
      <c r="ER482" s="66"/>
      <c r="ES482" s="162"/>
      <c r="ET482" s="160"/>
      <c r="FR482" s="66"/>
      <c r="FS482" s="162"/>
      <c r="FT482" s="160"/>
      <c r="GR482" s="66"/>
      <c r="GS482" s="162"/>
      <c r="GT482" s="160"/>
      <c r="HG482" s="66"/>
      <c r="HH482" s="162"/>
      <c r="HK482" s="66"/>
    </row>
    <row r="483" spans="2:219">
      <c r="B483" s="160"/>
      <c r="I483" s="161"/>
      <c r="J483" s="161"/>
      <c r="L483" s="162"/>
      <c r="M483" s="160"/>
      <c r="R483" s="66"/>
      <c r="S483" s="162"/>
      <c r="Y483" s="66"/>
      <c r="Z483" s="162"/>
      <c r="AA483" s="160"/>
      <c r="AJ483" s="66"/>
      <c r="AK483" s="162"/>
      <c r="AL483" s="160"/>
      <c r="AS483" s="66"/>
      <c r="AT483" s="162"/>
      <c r="AU483" s="160"/>
      <c r="AZ483" s="66"/>
      <c r="BA483" s="162"/>
      <c r="BB483" s="160"/>
      <c r="BK483" s="66"/>
      <c r="BL483" s="162"/>
      <c r="BM483" s="160"/>
      <c r="BS483" s="66"/>
      <c r="BT483" s="162"/>
      <c r="BU483" s="160"/>
      <c r="CA483" s="162"/>
      <c r="CB483" s="160"/>
      <c r="CH483" s="66"/>
      <c r="CI483" s="162"/>
      <c r="CJ483" s="155"/>
      <c r="CK483" s="155"/>
      <c r="CL483" s="155"/>
      <c r="CO483" s="66"/>
      <c r="CP483" s="162"/>
      <c r="CQ483" s="160"/>
      <c r="DT483" s="66"/>
      <c r="DU483" s="162"/>
      <c r="DV483" s="160"/>
      <c r="EE483" s="66"/>
      <c r="EF483" s="162"/>
      <c r="EG483" s="160"/>
      <c r="ER483" s="66"/>
      <c r="ES483" s="162"/>
      <c r="ET483" s="160"/>
      <c r="FR483" s="66"/>
      <c r="FS483" s="162"/>
      <c r="FT483" s="160"/>
      <c r="GR483" s="66"/>
      <c r="GS483" s="162"/>
      <c r="GT483" s="160"/>
      <c r="HG483" s="66"/>
      <c r="HH483" s="162"/>
      <c r="HK483" s="66"/>
    </row>
    <row r="484" spans="2:219">
      <c r="B484" s="160"/>
      <c r="I484" s="161"/>
      <c r="J484" s="161"/>
      <c r="L484" s="162"/>
      <c r="M484" s="160"/>
      <c r="R484" s="66"/>
      <c r="S484" s="162"/>
      <c r="Y484" s="66"/>
      <c r="Z484" s="162"/>
      <c r="AA484" s="160"/>
      <c r="AJ484" s="66"/>
      <c r="AK484" s="162"/>
      <c r="AL484" s="160"/>
      <c r="AS484" s="66"/>
      <c r="AT484" s="162"/>
      <c r="AU484" s="160"/>
      <c r="AZ484" s="66"/>
      <c r="BA484" s="162"/>
      <c r="BB484" s="160"/>
      <c r="BK484" s="66"/>
      <c r="BL484" s="162"/>
      <c r="BM484" s="160"/>
      <c r="BS484" s="66"/>
      <c r="BT484" s="162"/>
      <c r="BU484" s="160"/>
      <c r="CA484" s="162"/>
      <c r="CB484" s="160"/>
      <c r="CH484" s="66"/>
      <c r="CI484" s="162"/>
      <c r="CJ484" s="155"/>
      <c r="CK484" s="155"/>
      <c r="CL484" s="155"/>
      <c r="CO484" s="66"/>
      <c r="CP484" s="162"/>
      <c r="CQ484" s="160"/>
      <c r="DT484" s="66"/>
      <c r="DU484" s="162"/>
      <c r="DV484" s="160"/>
      <c r="EE484" s="66"/>
      <c r="EF484" s="162"/>
      <c r="EG484" s="160"/>
      <c r="ER484" s="66"/>
      <c r="ES484" s="162"/>
      <c r="ET484" s="160"/>
      <c r="FR484" s="66"/>
      <c r="FS484" s="162"/>
      <c r="FT484" s="160"/>
      <c r="GR484" s="66"/>
      <c r="GS484" s="162"/>
      <c r="GT484" s="160"/>
      <c r="HG484" s="66"/>
      <c r="HH484" s="162"/>
      <c r="HK484" s="66"/>
    </row>
    <row r="485" spans="2:219">
      <c r="B485" s="160"/>
      <c r="I485" s="161"/>
      <c r="J485" s="161"/>
      <c r="L485" s="162"/>
      <c r="M485" s="160"/>
      <c r="R485" s="66"/>
      <c r="S485" s="162"/>
      <c r="Y485" s="66"/>
      <c r="Z485" s="162"/>
      <c r="AA485" s="160"/>
      <c r="AJ485" s="66"/>
      <c r="AK485" s="162"/>
      <c r="AL485" s="160"/>
      <c r="AS485" s="66"/>
      <c r="AT485" s="162"/>
      <c r="AU485" s="160"/>
      <c r="AZ485" s="66"/>
      <c r="BA485" s="162"/>
      <c r="BB485" s="160"/>
      <c r="BK485" s="66"/>
      <c r="BL485" s="162"/>
      <c r="BM485" s="160"/>
      <c r="BS485" s="66"/>
      <c r="BT485" s="162"/>
      <c r="BU485" s="160"/>
      <c r="CA485" s="162"/>
      <c r="CB485" s="160"/>
      <c r="CH485" s="66"/>
      <c r="CI485" s="162"/>
      <c r="CJ485" s="155"/>
      <c r="CK485" s="155"/>
      <c r="CL485" s="155"/>
      <c r="CO485" s="66"/>
      <c r="CP485" s="162"/>
      <c r="CQ485" s="160"/>
      <c r="DT485" s="66"/>
      <c r="DU485" s="162"/>
      <c r="DV485" s="160"/>
      <c r="EE485" s="66"/>
      <c r="EF485" s="162"/>
      <c r="EG485" s="160"/>
      <c r="ER485" s="66"/>
      <c r="ES485" s="162"/>
      <c r="ET485" s="160"/>
      <c r="FR485" s="66"/>
      <c r="FS485" s="162"/>
      <c r="FT485" s="160"/>
      <c r="GR485" s="66"/>
      <c r="GS485" s="162"/>
      <c r="GT485" s="160"/>
      <c r="HG485" s="66"/>
      <c r="HH485" s="162"/>
      <c r="HK485" s="66"/>
    </row>
    <row r="486" spans="2:219">
      <c r="B486" s="160"/>
      <c r="I486" s="161"/>
      <c r="J486" s="161"/>
      <c r="L486" s="162"/>
      <c r="M486" s="160"/>
      <c r="R486" s="66"/>
      <c r="S486" s="162"/>
      <c r="Y486" s="66"/>
      <c r="Z486" s="162"/>
      <c r="AA486" s="160"/>
      <c r="AJ486" s="66"/>
      <c r="AK486" s="162"/>
      <c r="AL486" s="160"/>
      <c r="AS486" s="66"/>
      <c r="AT486" s="162"/>
      <c r="AU486" s="160"/>
      <c r="AZ486" s="66"/>
      <c r="BA486" s="162"/>
      <c r="BB486" s="160"/>
      <c r="BK486" s="66"/>
      <c r="BL486" s="162"/>
      <c r="BM486" s="160"/>
      <c r="BS486" s="66"/>
      <c r="BT486" s="162"/>
      <c r="BU486" s="160"/>
      <c r="CA486" s="162"/>
      <c r="CB486" s="160"/>
      <c r="CH486" s="66"/>
      <c r="CI486" s="162"/>
      <c r="CJ486" s="155"/>
      <c r="CK486" s="155"/>
      <c r="CL486" s="155"/>
      <c r="CO486" s="66"/>
      <c r="CP486" s="162"/>
      <c r="CQ486" s="160"/>
      <c r="DT486" s="66"/>
      <c r="DU486" s="162"/>
      <c r="DV486" s="160"/>
      <c r="EE486" s="66"/>
      <c r="EF486" s="162"/>
      <c r="EG486" s="160"/>
      <c r="ER486" s="66"/>
      <c r="ES486" s="162"/>
      <c r="ET486" s="160"/>
      <c r="FR486" s="66"/>
      <c r="FS486" s="162"/>
      <c r="FT486" s="160"/>
      <c r="GR486" s="66"/>
      <c r="GS486" s="162"/>
      <c r="GT486" s="160"/>
      <c r="HG486" s="66"/>
      <c r="HH486" s="162"/>
      <c r="HK486" s="66"/>
    </row>
    <row r="487" spans="2:219">
      <c r="B487" s="160"/>
      <c r="I487" s="161"/>
      <c r="J487" s="161"/>
      <c r="L487" s="162"/>
      <c r="M487" s="160"/>
      <c r="R487" s="66"/>
      <c r="S487" s="162"/>
      <c r="Y487" s="66"/>
      <c r="Z487" s="162"/>
      <c r="AA487" s="160"/>
      <c r="AJ487" s="66"/>
      <c r="AK487" s="162"/>
      <c r="AL487" s="160"/>
      <c r="AS487" s="66"/>
      <c r="AT487" s="162"/>
      <c r="AU487" s="160"/>
      <c r="AZ487" s="66"/>
      <c r="BA487" s="162"/>
      <c r="BB487" s="160"/>
      <c r="BK487" s="66"/>
      <c r="BL487" s="162"/>
      <c r="BM487" s="160"/>
      <c r="BS487" s="66"/>
      <c r="BT487" s="162"/>
      <c r="BU487" s="160"/>
      <c r="CA487" s="162"/>
      <c r="CB487" s="160"/>
      <c r="CH487" s="66"/>
      <c r="CI487" s="162"/>
      <c r="CJ487" s="155"/>
      <c r="CK487" s="155"/>
      <c r="CL487" s="155"/>
      <c r="CO487" s="66"/>
      <c r="CP487" s="162"/>
      <c r="CQ487" s="160"/>
      <c r="DT487" s="66"/>
      <c r="DU487" s="162"/>
      <c r="DV487" s="160"/>
      <c r="EE487" s="66"/>
      <c r="EF487" s="162"/>
      <c r="EG487" s="160"/>
      <c r="ER487" s="66"/>
      <c r="ES487" s="162"/>
      <c r="ET487" s="160"/>
      <c r="FR487" s="66"/>
      <c r="FS487" s="162"/>
      <c r="FT487" s="160"/>
      <c r="GR487" s="66"/>
      <c r="GS487" s="162"/>
      <c r="GT487" s="160"/>
      <c r="HG487" s="66"/>
      <c r="HH487" s="162"/>
      <c r="HK487" s="66"/>
    </row>
    <row r="488" spans="2:219">
      <c r="B488" s="160"/>
      <c r="I488" s="161"/>
      <c r="J488" s="161"/>
      <c r="L488" s="162"/>
      <c r="M488" s="160"/>
      <c r="R488" s="66"/>
      <c r="S488" s="162"/>
      <c r="Y488" s="66"/>
      <c r="Z488" s="162"/>
      <c r="AA488" s="160"/>
      <c r="AJ488" s="66"/>
      <c r="AK488" s="162"/>
      <c r="AL488" s="160"/>
      <c r="AS488" s="66"/>
      <c r="AT488" s="162"/>
      <c r="AU488" s="160"/>
      <c r="AZ488" s="66"/>
      <c r="BA488" s="162"/>
      <c r="BB488" s="160"/>
      <c r="BK488" s="66"/>
      <c r="BL488" s="162"/>
      <c r="BM488" s="160"/>
      <c r="BS488" s="66"/>
      <c r="BT488" s="162"/>
      <c r="BU488" s="160"/>
      <c r="CA488" s="162"/>
      <c r="CB488" s="160"/>
      <c r="CH488" s="66"/>
      <c r="CI488" s="162"/>
      <c r="CJ488" s="155"/>
      <c r="CK488" s="155"/>
      <c r="CL488" s="155"/>
      <c r="CO488" s="66"/>
      <c r="CP488" s="162"/>
      <c r="CQ488" s="160"/>
      <c r="DT488" s="66"/>
      <c r="DU488" s="162"/>
      <c r="DV488" s="160"/>
      <c r="EE488" s="66"/>
      <c r="EF488" s="162"/>
      <c r="EG488" s="160"/>
      <c r="ER488" s="66"/>
      <c r="ES488" s="162"/>
      <c r="ET488" s="160"/>
      <c r="FR488" s="66"/>
      <c r="FS488" s="162"/>
      <c r="FT488" s="160"/>
      <c r="GR488" s="66"/>
      <c r="GS488" s="162"/>
      <c r="GT488" s="160"/>
      <c r="HG488" s="66"/>
      <c r="HH488" s="162"/>
      <c r="HK488" s="66"/>
    </row>
    <row r="489" spans="2:219">
      <c r="B489" s="160"/>
      <c r="I489" s="161"/>
      <c r="J489" s="161"/>
      <c r="L489" s="162"/>
      <c r="M489" s="160"/>
      <c r="R489" s="66"/>
      <c r="S489" s="162"/>
      <c r="Y489" s="66"/>
      <c r="Z489" s="162"/>
      <c r="AA489" s="160"/>
      <c r="AJ489" s="66"/>
      <c r="AK489" s="162"/>
      <c r="AL489" s="160"/>
      <c r="AS489" s="66"/>
      <c r="AT489" s="162"/>
      <c r="AU489" s="160"/>
      <c r="AZ489" s="66"/>
      <c r="BA489" s="162"/>
      <c r="BB489" s="160"/>
      <c r="BK489" s="66"/>
      <c r="BL489" s="162"/>
      <c r="BM489" s="160"/>
      <c r="BS489" s="66"/>
      <c r="BT489" s="162"/>
      <c r="BU489" s="160"/>
      <c r="CA489" s="162"/>
      <c r="CB489" s="160"/>
      <c r="CH489" s="66"/>
      <c r="CI489" s="162"/>
      <c r="CJ489" s="155"/>
      <c r="CK489" s="155"/>
      <c r="CL489" s="155"/>
      <c r="CO489" s="66"/>
      <c r="CP489" s="162"/>
      <c r="CQ489" s="160"/>
      <c r="DT489" s="66"/>
      <c r="DU489" s="162"/>
      <c r="DV489" s="160"/>
      <c r="EE489" s="66"/>
      <c r="EF489" s="162"/>
      <c r="EG489" s="160"/>
      <c r="ER489" s="66"/>
      <c r="ES489" s="162"/>
      <c r="ET489" s="160"/>
      <c r="FR489" s="66"/>
      <c r="FS489" s="162"/>
      <c r="FT489" s="160"/>
      <c r="GR489" s="66"/>
      <c r="GS489" s="162"/>
      <c r="GT489" s="160"/>
      <c r="HG489" s="66"/>
      <c r="HH489" s="162"/>
      <c r="HK489" s="66"/>
    </row>
    <row r="490" spans="2:219">
      <c r="B490" s="160"/>
      <c r="I490" s="161"/>
      <c r="J490" s="161"/>
      <c r="L490" s="162"/>
      <c r="M490" s="160"/>
      <c r="R490" s="66"/>
      <c r="S490" s="162"/>
      <c r="Y490" s="66"/>
      <c r="Z490" s="162"/>
      <c r="AA490" s="160"/>
      <c r="AJ490" s="66"/>
      <c r="AK490" s="162"/>
      <c r="AL490" s="160"/>
      <c r="AS490" s="66"/>
      <c r="AT490" s="162"/>
      <c r="AU490" s="160"/>
      <c r="AZ490" s="66"/>
      <c r="BA490" s="162"/>
      <c r="BB490" s="160"/>
      <c r="BK490" s="66"/>
      <c r="BL490" s="162"/>
      <c r="BM490" s="160"/>
      <c r="BS490" s="66"/>
      <c r="BT490" s="162"/>
      <c r="BU490" s="160"/>
      <c r="CA490" s="162"/>
      <c r="CB490" s="160"/>
      <c r="CH490" s="66"/>
      <c r="CI490" s="162"/>
      <c r="CJ490" s="155"/>
      <c r="CK490" s="155"/>
      <c r="CL490" s="155"/>
      <c r="CO490" s="66"/>
      <c r="CP490" s="162"/>
      <c r="CQ490" s="160"/>
      <c r="DT490" s="66"/>
      <c r="DU490" s="162"/>
      <c r="DV490" s="160"/>
      <c r="EE490" s="66"/>
      <c r="EF490" s="162"/>
      <c r="EG490" s="160"/>
      <c r="ER490" s="66"/>
      <c r="ES490" s="162"/>
      <c r="ET490" s="160"/>
      <c r="FR490" s="66"/>
      <c r="FS490" s="162"/>
      <c r="FT490" s="160"/>
      <c r="GR490" s="66"/>
      <c r="GS490" s="162"/>
      <c r="GT490" s="160"/>
      <c r="HG490" s="66"/>
      <c r="HH490" s="162"/>
      <c r="HK490" s="66"/>
    </row>
    <row r="491" spans="2:219">
      <c r="B491" s="160"/>
      <c r="I491" s="161"/>
      <c r="J491" s="161"/>
      <c r="L491" s="162"/>
      <c r="M491" s="160"/>
      <c r="R491" s="66"/>
      <c r="S491" s="162"/>
      <c r="Y491" s="66"/>
      <c r="Z491" s="162"/>
      <c r="AA491" s="160"/>
      <c r="AJ491" s="66"/>
      <c r="AK491" s="162"/>
      <c r="AL491" s="160"/>
      <c r="AS491" s="66"/>
      <c r="AT491" s="162"/>
      <c r="AU491" s="160"/>
      <c r="AZ491" s="66"/>
      <c r="BA491" s="162"/>
      <c r="BB491" s="160"/>
      <c r="BK491" s="66"/>
      <c r="BL491" s="162"/>
      <c r="BM491" s="160"/>
      <c r="BS491" s="66"/>
      <c r="BT491" s="162"/>
      <c r="BU491" s="160"/>
      <c r="CA491" s="162"/>
      <c r="CB491" s="160"/>
      <c r="CH491" s="66"/>
      <c r="CI491" s="162"/>
      <c r="CJ491" s="155"/>
      <c r="CK491" s="155"/>
      <c r="CL491" s="155"/>
      <c r="CO491" s="66"/>
      <c r="CP491" s="162"/>
      <c r="CQ491" s="160"/>
      <c r="DT491" s="66"/>
      <c r="DU491" s="162"/>
      <c r="DV491" s="160"/>
      <c r="EE491" s="66"/>
      <c r="EF491" s="162"/>
      <c r="EG491" s="160"/>
      <c r="ER491" s="66"/>
      <c r="ES491" s="162"/>
      <c r="ET491" s="160"/>
      <c r="FR491" s="66"/>
      <c r="FS491" s="162"/>
      <c r="FT491" s="160"/>
      <c r="GR491" s="66"/>
      <c r="GS491" s="162"/>
      <c r="GT491" s="160"/>
      <c r="HG491" s="66"/>
      <c r="HH491" s="162"/>
      <c r="HK491" s="66"/>
    </row>
    <row r="492" spans="2:219">
      <c r="B492" s="160"/>
      <c r="I492" s="161"/>
      <c r="J492" s="161"/>
      <c r="L492" s="162"/>
      <c r="M492" s="160"/>
      <c r="R492" s="66"/>
      <c r="S492" s="162"/>
      <c r="Y492" s="66"/>
      <c r="Z492" s="162"/>
      <c r="AA492" s="160"/>
      <c r="AJ492" s="66"/>
      <c r="AK492" s="162"/>
      <c r="AL492" s="160"/>
      <c r="AS492" s="66"/>
      <c r="AT492" s="162"/>
      <c r="AU492" s="160"/>
      <c r="AZ492" s="66"/>
      <c r="BA492" s="162"/>
      <c r="BB492" s="160"/>
      <c r="BK492" s="66"/>
      <c r="BL492" s="162"/>
      <c r="BM492" s="160"/>
      <c r="BS492" s="66"/>
      <c r="BT492" s="162"/>
      <c r="BU492" s="160"/>
      <c r="CA492" s="162"/>
      <c r="CB492" s="160"/>
      <c r="CH492" s="66"/>
      <c r="CI492" s="162"/>
      <c r="CJ492" s="155"/>
      <c r="CK492" s="155"/>
      <c r="CL492" s="155"/>
      <c r="CO492" s="66"/>
      <c r="CP492" s="162"/>
      <c r="CQ492" s="160"/>
      <c r="DT492" s="66"/>
      <c r="DU492" s="162"/>
      <c r="DV492" s="160"/>
      <c r="EE492" s="66"/>
      <c r="EF492" s="162"/>
      <c r="EG492" s="160"/>
      <c r="ER492" s="66"/>
      <c r="ES492" s="162"/>
      <c r="ET492" s="160"/>
      <c r="FR492" s="66"/>
      <c r="FS492" s="162"/>
      <c r="FT492" s="160"/>
      <c r="GR492" s="66"/>
      <c r="GS492" s="162"/>
      <c r="GT492" s="160"/>
      <c r="HG492" s="66"/>
      <c r="HH492" s="162"/>
      <c r="HK492" s="66"/>
    </row>
    <row r="493" spans="2:219">
      <c r="B493" s="160"/>
      <c r="I493" s="161"/>
      <c r="J493" s="161"/>
      <c r="L493" s="162"/>
      <c r="M493" s="160"/>
      <c r="R493" s="66"/>
      <c r="S493" s="162"/>
      <c r="Y493" s="66"/>
      <c r="Z493" s="162"/>
      <c r="AA493" s="160"/>
      <c r="AJ493" s="66"/>
      <c r="AK493" s="162"/>
      <c r="AL493" s="160"/>
      <c r="AS493" s="66"/>
      <c r="AT493" s="162"/>
      <c r="AU493" s="160"/>
      <c r="AZ493" s="66"/>
      <c r="BA493" s="162"/>
      <c r="BB493" s="160"/>
      <c r="BK493" s="66"/>
      <c r="BL493" s="162"/>
      <c r="BM493" s="160"/>
      <c r="BS493" s="66"/>
      <c r="BT493" s="162"/>
      <c r="BU493" s="160"/>
      <c r="CA493" s="162"/>
      <c r="CB493" s="160"/>
      <c r="CH493" s="66"/>
      <c r="CI493" s="162"/>
      <c r="CJ493" s="155"/>
      <c r="CK493" s="155"/>
      <c r="CL493" s="155"/>
      <c r="CO493" s="66"/>
      <c r="CP493" s="162"/>
      <c r="CQ493" s="160"/>
      <c r="DT493" s="66"/>
      <c r="DU493" s="162"/>
      <c r="DV493" s="160"/>
      <c r="EE493" s="66"/>
      <c r="EF493" s="162"/>
      <c r="EG493" s="160"/>
      <c r="ER493" s="66"/>
      <c r="ES493" s="162"/>
      <c r="ET493" s="160"/>
      <c r="FR493" s="66"/>
      <c r="FS493" s="162"/>
      <c r="FT493" s="160"/>
      <c r="GR493" s="66"/>
      <c r="GS493" s="162"/>
      <c r="GT493" s="160"/>
      <c r="HG493" s="66"/>
      <c r="HH493" s="162"/>
      <c r="HK493" s="66"/>
    </row>
    <row r="494" spans="2:219">
      <c r="B494" s="160"/>
      <c r="I494" s="161"/>
      <c r="J494" s="161"/>
      <c r="L494" s="162"/>
      <c r="M494" s="160"/>
      <c r="R494" s="66"/>
      <c r="S494" s="162"/>
      <c r="Y494" s="66"/>
      <c r="Z494" s="162"/>
      <c r="AA494" s="160"/>
      <c r="AJ494" s="66"/>
      <c r="AK494" s="162"/>
      <c r="AL494" s="160"/>
      <c r="AS494" s="66"/>
      <c r="AT494" s="162"/>
      <c r="AU494" s="160"/>
      <c r="AZ494" s="66"/>
      <c r="BA494" s="162"/>
      <c r="BB494" s="160"/>
      <c r="BK494" s="66"/>
      <c r="BL494" s="162"/>
      <c r="BM494" s="160"/>
      <c r="BS494" s="66"/>
      <c r="BT494" s="162"/>
      <c r="BU494" s="160"/>
      <c r="CA494" s="162"/>
      <c r="CB494" s="160"/>
      <c r="CH494" s="66"/>
      <c r="CI494" s="162"/>
      <c r="CJ494" s="155"/>
      <c r="CK494" s="155"/>
      <c r="CL494" s="155"/>
      <c r="CO494" s="66"/>
      <c r="CP494" s="162"/>
      <c r="CQ494" s="160"/>
      <c r="DT494" s="66"/>
      <c r="DU494" s="162"/>
      <c r="DV494" s="160"/>
      <c r="EE494" s="66"/>
      <c r="EF494" s="162"/>
      <c r="EG494" s="160"/>
      <c r="ER494" s="66"/>
      <c r="ES494" s="162"/>
      <c r="ET494" s="160"/>
      <c r="FR494" s="66"/>
      <c r="FS494" s="162"/>
      <c r="FT494" s="160"/>
      <c r="GR494" s="66"/>
      <c r="GS494" s="162"/>
      <c r="GT494" s="160"/>
      <c r="HG494" s="66"/>
      <c r="HH494" s="162"/>
      <c r="HK494" s="66"/>
    </row>
    <row r="495" spans="2:219">
      <c r="B495" s="160"/>
      <c r="I495" s="161"/>
      <c r="J495" s="161"/>
      <c r="L495" s="162"/>
      <c r="M495" s="160"/>
      <c r="R495" s="66"/>
      <c r="S495" s="162"/>
      <c r="Y495" s="66"/>
      <c r="Z495" s="162"/>
      <c r="AA495" s="160"/>
      <c r="AJ495" s="66"/>
      <c r="AK495" s="162"/>
      <c r="AL495" s="160"/>
      <c r="AS495" s="66"/>
      <c r="AT495" s="162"/>
      <c r="AU495" s="160"/>
      <c r="AZ495" s="66"/>
      <c r="BA495" s="162"/>
      <c r="BB495" s="160"/>
      <c r="BK495" s="66"/>
      <c r="BL495" s="162"/>
      <c r="BM495" s="160"/>
      <c r="BS495" s="66"/>
      <c r="BT495" s="162"/>
      <c r="BU495" s="160"/>
      <c r="CA495" s="162"/>
      <c r="CB495" s="160"/>
      <c r="CH495" s="66"/>
      <c r="CI495" s="162"/>
      <c r="CJ495" s="155"/>
      <c r="CK495" s="155"/>
      <c r="CL495" s="155"/>
      <c r="CO495" s="66"/>
      <c r="CP495" s="162"/>
      <c r="CQ495" s="160"/>
      <c r="DT495" s="66"/>
      <c r="DU495" s="162"/>
      <c r="DV495" s="160"/>
      <c r="EE495" s="66"/>
      <c r="EF495" s="162"/>
      <c r="EG495" s="160"/>
      <c r="ER495" s="66"/>
      <c r="ES495" s="162"/>
      <c r="ET495" s="160"/>
      <c r="FR495" s="66"/>
      <c r="FS495" s="162"/>
      <c r="FT495" s="160"/>
      <c r="GR495" s="66"/>
      <c r="GS495" s="162"/>
      <c r="GT495" s="160"/>
      <c r="HG495" s="66"/>
      <c r="HH495" s="162"/>
      <c r="HK495" s="66"/>
    </row>
    <row r="496" spans="2:219">
      <c r="B496" s="160"/>
      <c r="I496" s="161"/>
      <c r="J496" s="161"/>
      <c r="L496" s="162"/>
      <c r="M496" s="160"/>
      <c r="R496" s="66"/>
      <c r="S496" s="162"/>
      <c r="Y496" s="66"/>
      <c r="Z496" s="162"/>
      <c r="AA496" s="160"/>
      <c r="AJ496" s="66"/>
      <c r="AK496" s="162"/>
      <c r="AL496" s="160"/>
      <c r="AS496" s="66"/>
      <c r="AT496" s="162"/>
      <c r="AU496" s="160"/>
      <c r="AZ496" s="66"/>
      <c r="BA496" s="162"/>
      <c r="BB496" s="160"/>
      <c r="BK496" s="66"/>
      <c r="BL496" s="162"/>
      <c r="BM496" s="160"/>
      <c r="BS496" s="66"/>
      <c r="BT496" s="162"/>
      <c r="BU496" s="160"/>
      <c r="CA496" s="162"/>
      <c r="CB496" s="160"/>
      <c r="CH496" s="66"/>
      <c r="CI496" s="162"/>
      <c r="CJ496" s="155"/>
      <c r="CK496" s="155"/>
      <c r="CL496" s="155"/>
      <c r="CO496" s="66"/>
      <c r="CP496" s="162"/>
      <c r="CQ496" s="160"/>
      <c r="DT496" s="66"/>
      <c r="DU496" s="162"/>
      <c r="DV496" s="160"/>
      <c r="EE496" s="66"/>
      <c r="EF496" s="162"/>
      <c r="EG496" s="160"/>
      <c r="ER496" s="66"/>
      <c r="ES496" s="162"/>
      <c r="ET496" s="160"/>
      <c r="FR496" s="66"/>
      <c r="FS496" s="162"/>
      <c r="FT496" s="160"/>
      <c r="GR496" s="66"/>
      <c r="GS496" s="162"/>
      <c r="GT496" s="160"/>
      <c r="HG496" s="66"/>
      <c r="HH496" s="162"/>
      <c r="HK496" s="66"/>
    </row>
    <row r="497" spans="2:219">
      <c r="B497" s="160"/>
      <c r="I497" s="161"/>
      <c r="J497" s="161"/>
      <c r="L497" s="162"/>
      <c r="M497" s="160"/>
      <c r="R497" s="66"/>
      <c r="S497" s="162"/>
      <c r="Y497" s="66"/>
      <c r="Z497" s="162"/>
      <c r="AA497" s="160"/>
      <c r="AJ497" s="66"/>
      <c r="AK497" s="162"/>
      <c r="AL497" s="160"/>
      <c r="AS497" s="66"/>
      <c r="AT497" s="162"/>
      <c r="AU497" s="160"/>
      <c r="AZ497" s="66"/>
      <c r="BA497" s="162"/>
      <c r="BB497" s="160"/>
      <c r="BK497" s="66"/>
      <c r="BL497" s="162"/>
      <c r="BM497" s="160"/>
      <c r="BS497" s="66"/>
      <c r="BT497" s="162"/>
      <c r="BU497" s="160"/>
      <c r="CA497" s="162"/>
      <c r="CB497" s="160"/>
      <c r="CH497" s="66"/>
      <c r="CI497" s="162"/>
      <c r="CJ497" s="155"/>
      <c r="CK497" s="155"/>
      <c r="CL497" s="155"/>
      <c r="CO497" s="66"/>
      <c r="CP497" s="162"/>
      <c r="CQ497" s="160"/>
      <c r="DT497" s="66"/>
      <c r="DU497" s="162"/>
      <c r="DV497" s="160"/>
      <c r="EE497" s="66"/>
      <c r="EF497" s="162"/>
      <c r="EG497" s="160"/>
      <c r="ER497" s="66"/>
      <c r="ES497" s="162"/>
      <c r="ET497" s="160"/>
      <c r="FR497" s="66"/>
      <c r="FS497" s="162"/>
      <c r="FT497" s="160"/>
      <c r="GR497" s="66"/>
      <c r="GS497" s="162"/>
      <c r="GT497" s="160"/>
      <c r="HG497" s="66"/>
      <c r="HH497" s="162"/>
      <c r="HK497" s="66"/>
    </row>
    <row r="498" spans="2:219">
      <c r="B498" s="160"/>
      <c r="I498" s="161"/>
      <c r="J498" s="161"/>
      <c r="L498" s="162"/>
      <c r="M498" s="160"/>
      <c r="R498" s="66"/>
      <c r="S498" s="162"/>
      <c r="Y498" s="66"/>
      <c r="Z498" s="162"/>
      <c r="AA498" s="160"/>
      <c r="AJ498" s="66"/>
      <c r="AK498" s="162"/>
      <c r="AL498" s="160"/>
      <c r="AS498" s="66"/>
      <c r="AT498" s="162"/>
      <c r="AU498" s="160"/>
      <c r="AZ498" s="66"/>
      <c r="BA498" s="162"/>
      <c r="BB498" s="160"/>
      <c r="BK498" s="66"/>
      <c r="BL498" s="162"/>
      <c r="BM498" s="160"/>
      <c r="BS498" s="66"/>
      <c r="BT498" s="162"/>
      <c r="BU498" s="160"/>
      <c r="CA498" s="162"/>
      <c r="CB498" s="160"/>
      <c r="CH498" s="66"/>
      <c r="CI498" s="162"/>
      <c r="CJ498" s="155"/>
      <c r="CK498" s="155"/>
      <c r="CL498" s="155"/>
      <c r="CO498" s="66"/>
      <c r="CP498" s="162"/>
      <c r="CQ498" s="160"/>
      <c r="DT498" s="66"/>
      <c r="DU498" s="162"/>
      <c r="DV498" s="160"/>
      <c r="EE498" s="66"/>
      <c r="EF498" s="162"/>
      <c r="EG498" s="160"/>
      <c r="ER498" s="66"/>
      <c r="ES498" s="162"/>
      <c r="ET498" s="160"/>
      <c r="FR498" s="66"/>
      <c r="FS498" s="162"/>
      <c r="FT498" s="160"/>
      <c r="GR498" s="66"/>
      <c r="GS498" s="162"/>
      <c r="GT498" s="160"/>
      <c r="HG498" s="66"/>
      <c r="HH498" s="162"/>
      <c r="HK498" s="66"/>
    </row>
    <row r="499" spans="2:219">
      <c r="B499" s="160"/>
      <c r="I499" s="161"/>
      <c r="J499" s="161"/>
      <c r="L499" s="162"/>
      <c r="M499" s="160"/>
      <c r="R499" s="66"/>
      <c r="S499" s="162"/>
      <c r="Y499" s="66"/>
      <c r="Z499" s="162"/>
      <c r="AA499" s="160"/>
      <c r="AJ499" s="66"/>
      <c r="AK499" s="162"/>
      <c r="AL499" s="160"/>
      <c r="AS499" s="66"/>
      <c r="AT499" s="162"/>
      <c r="AU499" s="160"/>
      <c r="AZ499" s="66"/>
      <c r="BA499" s="162"/>
      <c r="BB499" s="160"/>
      <c r="BK499" s="66"/>
      <c r="BL499" s="162"/>
      <c r="BM499" s="160"/>
      <c r="BS499" s="66"/>
      <c r="BT499" s="162"/>
      <c r="BU499" s="160"/>
      <c r="CA499" s="162"/>
      <c r="CB499" s="160"/>
      <c r="CH499" s="66"/>
      <c r="CI499" s="162"/>
      <c r="CJ499" s="155"/>
      <c r="CK499" s="155"/>
      <c r="CL499" s="155"/>
      <c r="CO499" s="66"/>
      <c r="CP499" s="162"/>
      <c r="CQ499" s="160"/>
      <c r="DT499" s="66"/>
      <c r="DU499" s="162"/>
      <c r="DV499" s="160"/>
      <c r="EE499" s="66"/>
      <c r="EF499" s="162"/>
      <c r="EG499" s="160"/>
      <c r="ER499" s="66"/>
      <c r="ES499" s="162"/>
      <c r="ET499" s="160"/>
      <c r="FR499" s="66"/>
      <c r="FS499" s="162"/>
      <c r="FT499" s="160"/>
      <c r="GR499" s="66"/>
      <c r="GS499" s="162"/>
      <c r="GT499" s="160"/>
      <c r="HG499" s="66"/>
      <c r="HH499" s="162"/>
      <c r="HK499" s="66"/>
    </row>
    <row r="500" spans="2:219">
      <c r="B500" s="160"/>
      <c r="I500" s="161"/>
      <c r="J500" s="161"/>
      <c r="L500" s="162"/>
      <c r="M500" s="160"/>
      <c r="R500" s="66"/>
      <c r="S500" s="162"/>
      <c r="Y500" s="66"/>
      <c r="Z500" s="162"/>
      <c r="AA500" s="160"/>
      <c r="AJ500" s="66"/>
      <c r="AK500" s="162"/>
      <c r="AL500" s="160"/>
      <c r="AS500" s="66"/>
      <c r="AT500" s="162"/>
      <c r="AU500" s="160"/>
      <c r="AZ500" s="66"/>
      <c r="BA500" s="162"/>
      <c r="BB500" s="160"/>
      <c r="BK500" s="66"/>
      <c r="BL500" s="162"/>
      <c r="BM500" s="160"/>
      <c r="BS500" s="66"/>
      <c r="BT500" s="162"/>
      <c r="BU500" s="160"/>
      <c r="CA500" s="162"/>
      <c r="CB500" s="160"/>
      <c r="CH500" s="66"/>
      <c r="CI500" s="162"/>
      <c r="CJ500" s="155"/>
      <c r="CK500" s="155"/>
      <c r="CL500" s="155"/>
      <c r="CO500" s="66"/>
      <c r="CP500" s="162"/>
      <c r="CQ500" s="160"/>
      <c r="DT500" s="66"/>
      <c r="DU500" s="162"/>
      <c r="DV500" s="160"/>
      <c r="EE500" s="66"/>
      <c r="EF500" s="162"/>
      <c r="EG500" s="160"/>
      <c r="ER500" s="66"/>
      <c r="ES500" s="162"/>
      <c r="ET500" s="160"/>
      <c r="FR500" s="66"/>
      <c r="FS500" s="162"/>
      <c r="FT500" s="160"/>
      <c r="GR500" s="66"/>
      <c r="GS500" s="162"/>
      <c r="GT500" s="160"/>
      <c r="HG500" s="66"/>
      <c r="HH500" s="162"/>
      <c r="HK500" s="66"/>
    </row>
    <row r="501" spans="2:219">
      <c r="B501" s="160"/>
      <c r="I501" s="161"/>
      <c r="J501" s="161"/>
      <c r="L501" s="162"/>
      <c r="M501" s="160"/>
      <c r="R501" s="66"/>
      <c r="S501" s="162"/>
      <c r="Y501" s="66"/>
      <c r="Z501" s="162"/>
      <c r="AA501" s="160"/>
      <c r="AJ501" s="66"/>
      <c r="AK501" s="162"/>
      <c r="AL501" s="160"/>
      <c r="AS501" s="66"/>
      <c r="AT501" s="162"/>
      <c r="AU501" s="160"/>
      <c r="AZ501" s="66"/>
      <c r="BA501" s="162"/>
      <c r="BB501" s="160"/>
      <c r="BK501" s="66"/>
      <c r="BL501" s="162"/>
      <c r="BM501" s="160"/>
      <c r="BS501" s="66"/>
      <c r="BT501" s="162"/>
      <c r="BU501" s="160"/>
      <c r="CA501" s="162"/>
      <c r="CB501" s="160"/>
      <c r="CH501" s="66"/>
      <c r="CI501" s="162"/>
      <c r="CJ501" s="155"/>
      <c r="CK501" s="155"/>
      <c r="CL501" s="155"/>
      <c r="CO501" s="66"/>
      <c r="CP501" s="162"/>
      <c r="CQ501" s="160"/>
      <c r="DT501" s="66"/>
      <c r="DU501" s="162"/>
      <c r="DV501" s="160"/>
      <c r="EE501" s="66"/>
      <c r="EF501" s="162"/>
      <c r="EG501" s="160"/>
      <c r="ER501" s="66"/>
      <c r="ES501" s="162"/>
      <c r="ET501" s="160"/>
      <c r="FR501" s="66"/>
      <c r="FS501" s="162"/>
      <c r="FT501" s="160"/>
      <c r="GR501" s="66"/>
      <c r="GS501" s="162"/>
      <c r="GT501" s="160"/>
      <c r="HG501" s="66"/>
      <c r="HH501" s="162"/>
      <c r="HK501" s="66"/>
    </row>
    <row r="502" spans="2:219">
      <c r="B502" s="160"/>
      <c r="I502" s="161"/>
      <c r="J502" s="161"/>
      <c r="L502" s="162"/>
      <c r="M502" s="160"/>
      <c r="R502" s="66"/>
      <c r="S502" s="162"/>
      <c r="Y502" s="66"/>
      <c r="Z502" s="162"/>
      <c r="AA502" s="160"/>
      <c r="AJ502" s="66"/>
      <c r="AK502" s="162"/>
      <c r="AL502" s="160"/>
      <c r="AS502" s="66"/>
      <c r="AT502" s="162"/>
      <c r="AU502" s="160"/>
      <c r="AZ502" s="66"/>
      <c r="BA502" s="162"/>
      <c r="BB502" s="160"/>
      <c r="BK502" s="66"/>
      <c r="BL502" s="162"/>
      <c r="BM502" s="160"/>
      <c r="BS502" s="66"/>
      <c r="BT502" s="162"/>
      <c r="BU502" s="160"/>
      <c r="CA502" s="162"/>
      <c r="CB502" s="160"/>
      <c r="CH502" s="66"/>
      <c r="CI502" s="162"/>
      <c r="CJ502" s="155"/>
      <c r="CK502" s="155"/>
      <c r="CL502" s="155"/>
      <c r="CO502" s="66"/>
      <c r="CP502" s="162"/>
      <c r="CQ502" s="160"/>
      <c r="DT502" s="66"/>
      <c r="DU502" s="162"/>
      <c r="DV502" s="160"/>
      <c r="EE502" s="66"/>
      <c r="EF502" s="162"/>
      <c r="EG502" s="160"/>
      <c r="ER502" s="66"/>
      <c r="ES502" s="162"/>
      <c r="ET502" s="160"/>
      <c r="FR502" s="66"/>
      <c r="FS502" s="162"/>
      <c r="FT502" s="160"/>
      <c r="GR502" s="66"/>
      <c r="GS502" s="162"/>
      <c r="GT502" s="160"/>
      <c r="HG502" s="66"/>
      <c r="HH502" s="162"/>
      <c r="HK502" s="66"/>
    </row>
    <row r="503" spans="2:219">
      <c r="B503" s="160"/>
      <c r="I503" s="161"/>
      <c r="J503" s="161"/>
      <c r="L503" s="162"/>
      <c r="M503" s="160"/>
      <c r="R503" s="66"/>
      <c r="S503" s="162"/>
      <c r="Y503" s="66"/>
      <c r="Z503" s="162"/>
      <c r="AA503" s="160"/>
      <c r="AJ503" s="66"/>
      <c r="AK503" s="162"/>
      <c r="AL503" s="160"/>
      <c r="AS503" s="66"/>
      <c r="AT503" s="162"/>
      <c r="AU503" s="160"/>
      <c r="AZ503" s="66"/>
      <c r="BA503" s="162"/>
      <c r="BB503" s="160"/>
      <c r="BK503" s="66"/>
      <c r="BL503" s="162"/>
      <c r="BM503" s="160"/>
      <c r="BS503" s="66"/>
      <c r="BT503" s="162"/>
      <c r="BU503" s="160"/>
      <c r="CA503" s="162"/>
      <c r="CB503" s="160"/>
      <c r="CH503" s="66"/>
      <c r="CI503" s="162"/>
      <c r="CJ503" s="155"/>
      <c r="CK503" s="155"/>
      <c r="CL503" s="155"/>
      <c r="CO503" s="66"/>
      <c r="CP503" s="162"/>
      <c r="CQ503" s="160"/>
      <c r="DT503" s="66"/>
      <c r="DU503" s="162"/>
      <c r="DV503" s="160"/>
      <c r="EE503" s="66"/>
      <c r="EF503" s="162"/>
      <c r="EG503" s="160"/>
      <c r="ER503" s="66"/>
      <c r="ES503" s="162"/>
      <c r="ET503" s="160"/>
      <c r="FR503" s="66"/>
      <c r="FS503" s="162"/>
      <c r="FT503" s="160"/>
      <c r="GR503" s="66"/>
      <c r="GS503" s="162"/>
      <c r="GT503" s="160"/>
      <c r="HG503" s="66"/>
      <c r="HH503" s="162"/>
      <c r="HK503" s="66"/>
    </row>
    <row r="504" spans="2:219">
      <c r="B504" s="160"/>
      <c r="I504" s="161"/>
      <c r="J504" s="161"/>
      <c r="L504" s="162"/>
      <c r="M504" s="160"/>
      <c r="R504" s="66"/>
      <c r="S504" s="162"/>
      <c r="Y504" s="66"/>
      <c r="Z504" s="162"/>
      <c r="AA504" s="160"/>
      <c r="AJ504" s="66"/>
      <c r="AK504" s="162"/>
      <c r="AL504" s="160"/>
      <c r="AS504" s="66"/>
      <c r="AT504" s="162"/>
      <c r="AU504" s="160"/>
      <c r="AZ504" s="66"/>
      <c r="BA504" s="162"/>
      <c r="BB504" s="160"/>
      <c r="BK504" s="66"/>
      <c r="BL504" s="162"/>
      <c r="BM504" s="160"/>
      <c r="BS504" s="66"/>
      <c r="BT504" s="162"/>
      <c r="BU504" s="160"/>
      <c r="CA504" s="162"/>
      <c r="CB504" s="160"/>
      <c r="CH504" s="66"/>
      <c r="CI504" s="162"/>
      <c r="CJ504" s="155"/>
      <c r="CK504" s="155"/>
      <c r="CL504" s="155"/>
      <c r="CO504" s="66"/>
      <c r="CP504" s="162"/>
      <c r="CQ504" s="160"/>
      <c r="DT504" s="66"/>
      <c r="DU504" s="162"/>
      <c r="DV504" s="160"/>
      <c r="EE504" s="66"/>
      <c r="EF504" s="162"/>
      <c r="EG504" s="160"/>
      <c r="ER504" s="66"/>
      <c r="ES504" s="162"/>
      <c r="ET504" s="160"/>
      <c r="FR504" s="66"/>
      <c r="FS504" s="162"/>
      <c r="FT504" s="160"/>
      <c r="GR504" s="66"/>
      <c r="GS504" s="162"/>
      <c r="GT504" s="160"/>
      <c r="HG504" s="66"/>
      <c r="HH504" s="162"/>
      <c r="HK504" s="66"/>
    </row>
    <row r="505" spans="2:219">
      <c r="B505" s="160"/>
      <c r="I505" s="161"/>
      <c r="J505" s="161"/>
      <c r="L505" s="162"/>
      <c r="M505" s="160"/>
      <c r="R505" s="66"/>
      <c r="S505" s="162"/>
      <c r="Y505" s="66"/>
      <c r="Z505" s="162"/>
      <c r="AA505" s="160"/>
      <c r="AJ505" s="66"/>
      <c r="AK505" s="162"/>
      <c r="AL505" s="160"/>
      <c r="AS505" s="66"/>
      <c r="AT505" s="162"/>
      <c r="AU505" s="160"/>
      <c r="AZ505" s="66"/>
      <c r="BA505" s="162"/>
      <c r="BB505" s="160"/>
      <c r="BK505" s="66"/>
      <c r="BL505" s="162"/>
      <c r="BM505" s="160"/>
      <c r="BS505" s="66"/>
      <c r="BT505" s="162"/>
      <c r="BU505" s="160"/>
      <c r="CA505" s="162"/>
      <c r="CB505" s="160"/>
      <c r="CH505" s="66"/>
      <c r="CI505" s="162"/>
      <c r="CJ505" s="155"/>
      <c r="CK505" s="155"/>
      <c r="CL505" s="155"/>
      <c r="CO505" s="66"/>
      <c r="CP505" s="162"/>
      <c r="CQ505" s="160"/>
      <c r="DT505" s="66"/>
      <c r="DU505" s="162"/>
      <c r="DV505" s="160"/>
      <c r="EE505" s="66"/>
      <c r="EF505" s="162"/>
      <c r="EG505" s="160"/>
      <c r="ER505" s="66"/>
      <c r="ES505" s="162"/>
      <c r="ET505" s="160"/>
      <c r="FR505" s="66"/>
      <c r="FS505" s="162"/>
      <c r="FT505" s="160"/>
      <c r="GR505" s="66"/>
      <c r="GS505" s="162"/>
      <c r="GT505" s="160"/>
      <c r="HG505" s="66"/>
      <c r="HH505" s="162"/>
      <c r="HK505" s="66"/>
    </row>
    <row r="506" spans="2:219">
      <c r="B506" s="160"/>
      <c r="I506" s="161"/>
      <c r="J506" s="161"/>
      <c r="L506" s="162"/>
      <c r="M506" s="160"/>
      <c r="R506" s="66"/>
      <c r="S506" s="162"/>
      <c r="Y506" s="66"/>
      <c r="Z506" s="162"/>
      <c r="AA506" s="160"/>
      <c r="AJ506" s="66"/>
      <c r="AK506" s="162"/>
      <c r="AL506" s="160"/>
      <c r="AS506" s="66"/>
      <c r="AT506" s="162"/>
      <c r="AU506" s="160"/>
      <c r="AZ506" s="66"/>
      <c r="BA506" s="162"/>
      <c r="BB506" s="160"/>
      <c r="BK506" s="66"/>
      <c r="BL506" s="162"/>
      <c r="BM506" s="160"/>
      <c r="BS506" s="66"/>
      <c r="BT506" s="162"/>
      <c r="BU506" s="160"/>
      <c r="CA506" s="162"/>
      <c r="CB506" s="160"/>
      <c r="CH506" s="66"/>
      <c r="CI506" s="162"/>
      <c r="CJ506" s="155"/>
      <c r="CK506" s="155"/>
      <c r="CL506" s="155"/>
      <c r="CO506" s="66"/>
      <c r="CP506" s="162"/>
      <c r="CQ506" s="160"/>
      <c r="DT506" s="66"/>
      <c r="DU506" s="162"/>
      <c r="DV506" s="160"/>
      <c r="EE506" s="66"/>
      <c r="EF506" s="162"/>
      <c r="EG506" s="160"/>
      <c r="ER506" s="66"/>
      <c r="ES506" s="162"/>
      <c r="ET506" s="160"/>
      <c r="FR506" s="66"/>
      <c r="FS506" s="162"/>
      <c r="FT506" s="160"/>
      <c r="GR506" s="66"/>
      <c r="GS506" s="162"/>
      <c r="GT506" s="160"/>
      <c r="HG506" s="66"/>
      <c r="HH506" s="162"/>
      <c r="HK506" s="66"/>
    </row>
    <row r="507" spans="2:219">
      <c r="B507" s="160"/>
      <c r="I507" s="161"/>
      <c r="J507" s="161"/>
      <c r="L507" s="162"/>
      <c r="M507" s="160"/>
      <c r="R507" s="66"/>
      <c r="S507" s="162"/>
      <c r="Y507" s="66"/>
      <c r="Z507" s="162"/>
      <c r="AA507" s="160"/>
      <c r="AJ507" s="66"/>
      <c r="AK507" s="162"/>
      <c r="AL507" s="160"/>
      <c r="AS507" s="66"/>
      <c r="AT507" s="162"/>
      <c r="AU507" s="160"/>
      <c r="AZ507" s="66"/>
      <c r="BA507" s="162"/>
      <c r="BB507" s="160"/>
      <c r="BK507" s="66"/>
      <c r="BL507" s="162"/>
      <c r="BM507" s="160"/>
      <c r="BS507" s="66"/>
      <c r="BT507" s="162"/>
      <c r="BU507" s="160"/>
      <c r="CA507" s="162"/>
      <c r="CB507" s="160"/>
      <c r="CH507" s="66"/>
      <c r="CI507" s="162"/>
      <c r="CJ507" s="155"/>
      <c r="CK507" s="155"/>
      <c r="CL507" s="155"/>
      <c r="CO507" s="66"/>
      <c r="CP507" s="162"/>
      <c r="CQ507" s="160"/>
      <c r="DT507" s="66"/>
      <c r="DU507" s="162"/>
      <c r="DV507" s="160"/>
      <c r="EE507" s="66"/>
      <c r="EF507" s="162"/>
      <c r="EG507" s="160"/>
      <c r="ER507" s="66"/>
      <c r="ES507" s="162"/>
      <c r="ET507" s="160"/>
      <c r="FR507" s="66"/>
      <c r="FS507" s="162"/>
      <c r="FT507" s="160"/>
      <c r="GR507" s="66"/>
      <c r="GS507" s="162"/>
      <c r="GT507" s="160"/>
      <c r="HG507" s="66"/>
      <c r="HH507" s="162"/>
      <c r="HK507" s="66"/>
    </row>
    <row r="508" spans="2:219">
      <c r="B508" s="160"/>
      <c r="I508" s="161"/>
      <c r="J508" s="161"/>
      <c r="L508" s="162"/>
      <c r="M508" s="160"/>
      <c r="R508" s="66"/>
      <c r="S508" s="162"/>
      <c r="Y508" s="66"/>
      <c r="Z508" s="162"/>
      <c r="AA508" s="160"/>
      <c r="AJ508" s="66"/>
      <c r="AK508" s="162"/>
      <c r="AL508" s="160"/>
      <c r="AS508" s="66"/>
      <c r="AT508" s="162"/>
      <c r="AU508" s="160"/>
      <c r="AZ508" s="66"/>
      <c r="BA508" s="162"/>
      <c r="BB508" s="160"/>
      <c r="BK508" s="66"/>
      <c r="BL508" s="162"/>
      <c r="BM508" s="160"/>
      <c r="BS508" s="66"/>
      <c r="BT508" s="162"/>
      <c r="BU508" s="160"/>
      <c r="CA508" s="162"/>
      <c r="CB508" s="160"/>
      <c r="CH508" s="66"/>
      <c r="CI508" s="162"/>
      <c r="CJ508" s="155"/>
      <c r="CK508" s="155"/>
      <c r="CL508" s="155"/>
      <c r="CO508" s="66"/>
      <c r="CP508" s="162"/>
      <c r="CQ508" s="160"/>
      <c r="DT508" s="66"/>
      <c r="DU508" s="162"/>
      <c r="DV508" s="160"/>
      <c r="EE508" s="66"/>
      <c r="EF508" s="162"/>
      <c r="EG508" s="160"/>
      <c r="ER508" s="66"/>
      <c r="ES508" s="162"/>
      <c r="ET508" s="160"/>
      <c r="FR508" s="66"/>
      <c r="FS508" s="162"/>
      <c r="FT508" s="160"/>
      <c r="GR508" s="66"/>
      <c r="GS508" s="162"/>
      <c r="GT508" s="160"/>
      <c r="HG508" s="66"/>
      <c r="HH508" s="162"/>
      <c r="HK508" s="66"/>
    </row>
    <row r="509" spans="2:219">
      <c r="B509" s="160"/>
      <c r="I509" s="161"/>
      <c r="J509" s="161"/>
      <c r="L509" s="162"/>
      <c r="M509" s="160"/>
      <c r="R509" s="66"/>
      <c r="S509" s="162"/>
      <c r="Y509" s="66"/>
      <c r="Z509" s="162"/>
      <c r="AA509" s="160"/>
      <c r="AJ509" s="66"/>
      <c r="AK509" s="162"/>
      <c r="AL509" s="160"/>
      <c r="AS509" s="66"/>
      <c r="AT509" s="162"/>
      <c r="AU509" s="160"/>
      <c r="AZ509" s="66"/>
      <c r="BA509" s="162"/>
      <c r="BB509" s="160"/>
      <c r="BK509" s="66"/>
      <c r="BL509" s="162"/>
      <c r="BM509" s="160"/>
      <c r="BS509" s="66"/>
      <c r="BT509" s="162"/>
      <c r="BU509" s="160"/>
      <c r="CA509" s="162"/>
      <c r="CB509" s="160"/>
      <c r="CH509" s="66"/>
      <c r="CI509" s="162"/>
      <c r="CJ509" s="155"/>
      <c r="CK509" s="155"/>
      <c r="CL509" s="155"/>
      <c r="CO509" s="66"/>
      <c r="CP509" s="162"/>
      <c r="CQ509" s="160"/>
      <c r="DT509" s="66"/>
      <c r="DU509" s="162"/>
      <c r="DV509" s="160"/>
      <c r="EE509" s="66"/>
      <c r="EF509" s="162"/>
      <c r="EG509" s="160"/>
      <c r="ER509" s="66"/>
      <c r="ES509" s="162"/>
      <c r="ET509" s="160"/>
      <c r="FR509" s="66"/>
      <c r="FS509" s="162"/>
      <c r="FT509" s="160"/>
      <c r="GR509" s="66"/>
      <c r="GS509" s="162"/>
      <c r="GT509" s="160"/>
      <c r="HG509" s="66"/>
      <c r="HH509" s="162"/>
      <c r="HK509" s="66"/>
    </row>
    <row r="510" spans="2:219">
      <c r="B510" s="160"/>
      <c r="I510" s="161"/>
      <c r="J510" s="161"/>
      <c r="L510" s="162"/>
      <c r="M510" s="160"/>
      <c r="R510" s="66"/>
      <c r="S510" s="162"/>
      <c r="Y510" s="66"/>
      <c r="Z510" s="162"/>
      <c r="AA510" s="160"/>
      <c r="AJ510" s="66"/>
      <c r="AK510" s="162"/>
      <c r="AL510" s="160"/>
      <c r="AS510" s="66"/>
      <c r="AT510" s="162"/>
      <c r="AU510" s="160"/>
      <c r="AZ510" s="66"/>
      <c r="BA510" s="162"/>
      <c r="BB510" s="160"/>
      <c r="BK510" s="66"/>
      <c r="BL510" s="162"/>
      <c r="BM510" s="160"/>
      <c r="BS510" s="66"/>
      <c r="BT510" s="162"/>
      <c r="BU510" s="160"/>
      <c r="CA510" s="162"/>
      <c r="CB510" s="160"/>
      <c r="CH510" s="66"/>
      <c r="CI510" s="162"/>
      <c r="CJ510" s="155"/>
      <c r="CK510" s="155"/>
      <c r="CL510" s="155"/>
      <c r="CO510" s="66"/>
      <c r="CP510" s="162"/>
      <c r="CQ510" s="160"/>
      <c r="DT510" s="66"/>
      <c r="DU510" s="162"/>
      <c r="DV510" s="160"/>
      <c r="EE510" s="66"/>
      <c r="EF510" s="162"/>
      <c r="EG510" s="160"/>
      <c r="ER510" s="66"/>
      <c r="ES510" s="162"/>
      <c r="ET510" s="160"/>
      <c r="FR510" s="66"/>
      <c r="FS510" s="162"/>
      <c r="FT510" s="160"/>
      <c r="GR510" s="66"/>
      <c r="GS510" s="162"/>
      <c r="GT510" s="160"/>
      <c r="HG510" s="66"/>
      <c r="HH510" s="162"/>
      <c r="HK510" s="66"/>
    </row>
    <row r="511" spans="2:219">
      <c r="B511" s="160"/>
      <c r="I511" s="161"/>
      <c r="J511" s="161"/>
      <c r="L511" s="162"/>
      <c r="M511" s="160"/>
      <c r="R511" s="66"/>
      <c r="S511" s="162"/>
      <c r="Y511" s="66"/>
      <c r="Z511" s="162"/>
      <c r="AA511" s="160"/>
      <c r="AJ511" s="66"/>
      <c r="AK511" s="162"/>
      <c r="AL511" s="160"/>
      <c r="AS511" s="66"/>
      <c r="AT511" s="162"/>
      <c r="AU511" s="160"/>
      <c r="AZ511" s="66"/>
      <c r="BA511" s="162"/>
      <c r="BB511" s="160"/>
      <c r="BK511" s="66"/>
      <c r="BL511" s="162"/>
      <c r="BM511" s="160"/>
      <c r="BS511" s="66"/>
      <c r="BT511" s="162"/>
      <c r="BU511" s="160"/>
      <c r="CA511" s="162"/>
      <c r="CB511" s="160"/>
      <c r="CH511" s="66"/>
      <c r="CI511" s="162"/>
      <c r="CJ511" s="155"/>
      <c r="CK511" s="155"/>
      <c r="CL511" s="155"/>
      <c r="CO511" s="66"/>
      <c r="CP511" s="162"/>
      <c r="CQ511" s="160"/>
      <c r="DT511" s="66"/>
      <c r="DU511" s="162"/>
      <c r="DV511" s="160"/>
      <c r="EE511" s="66"/>
      <c r="EF511" s="162"/>
      <c r="EG511" s="160"/>
      <c r="ER511" s="66"/>
      <c r="ES511" s="162"/>
      <c r="ET511" s="160"/>
      <c r="FR511" s="66"/>
      <c r="FS511" s="162"/>
      <c r="FT511" s="160"/>
      <c r="GR511" s="66"/>
      <c r="GS511" s="162"/>
      <c r="GT511" s="160"/>
      <c r="HG511" s="66"/>
      <c r="HH511" s="162"/>
      <c r="HK511" s="66"/>
    </row>
    <row r="512" spans="2:219">
      <c r="B512" s="160"/>
      <c r="I512" s="161"/>
      <c r="J512" s="161"/>
      <c r="L512" s="162"/>
      <c r="M512" s="160"/>
      <c r="R512" s="66"/>
      <c r="S512" s="162"/>
      <c r="Y512" s="66"/>
      <c r="Z512" s="162"/>
      <c r="AA512" s="160"/>
      <c r="AJ512" s="66"/>
      <c r="AK512" s="162"/>
      <c r="AL512" s="160"/>
      <c r="AS512" s="66"/>
      <c r="AT512" s="162"/>
      <c r="AU512" s="160"/>
      <c r="AZ512" s="66"/>
      <c r="BA512" s="162"/>
      <c r="BB512" s="160"/>
      <c r="BK512" s="66"/>
      <c r="BL512" s="162"/>
      <c r="BM512" s="160"/>
      <c r="BS512" s="66"/>
      <c r="BT512" s="162"/>
      <c r="BU512" s="160"/>
      <c r="CA512" s="162"/>
      <c r="CB512" s="160"/>
      <c r="CH512" s="66"/>
      <c r="CI512" s="162"/>
      <c r="CJ512" s="155"/>
      <c r="CK512" s="155"/>
      <c r="CL512" s="155"/>
      <c r="CO512" s="66"/>
      <c r="CP512" s="162"/>
      <c r="CQ512" s="160"/>
      <c r="DT512" s="66"/>
      <c r="DU512" s="162"/>
      <c r="DV512" s="160"/>
      <c r="EE512" s="66"/>
      <c r="EF512" s="162"/>
      <c r="EG512" s="160"/>
      <c r="ER512" s="66"/>
      <c r="ES512" s="162"/>
      <c r="ET512" s="160"/>
      <c r="FR512" s="66"/>
      <c r="FS512" s="162"/>
      <c r="FT512" s="160"/>
      <c r="GR512" s="66"/>
      <c r="GS512" s="162"/>
      <c r="GT512" s="160"/>
      <c r="HG512" s="66"/>
      <c r="HH512" s="162"/>
      <c r="HK512" s="66"/>
    </row>
    <row r="513" spans="2:219">
      <c r="B513" s="160"/>
      <c r="I513" s="161"/>
      <c r="J513" s="161"/>
      <c r="L513" s="162"/>
      <c r="M513" s="160"/>
      <c r="R513" s="66"/>
      <c r="S513" s="162"/>
      <c r="Y513" s="66"/>
      <c r="Z513" s="162"/>
      <c r="AA513" s="160"/>
      <c r="AJ513" s="66"/>
      <c r="AK513" s="162"/>
      <c r="AL513" s="160"/>
      <c r="AS513" s="66"/>
      <c r="AT513" s="162"/>
      <c r="AU513" s="160"/>
      <c r="AZ513" s="66"/>
      <c r="BA513" s="162"/>
      <c r="BB513" s="160"/>
      <c r="BK513" s="66"/>
      <c r="BL513" s="162"/>
      <c r="BM513" s="160"/>
      <c r="BS513" s="66"/>
      <c r="BT513" s="162"/>
      <c r="BU513" s="160"/>
      <c r="CA513" s="162"/>
      <c r="CB513" s="160"/>
      <c r="CH513" s="66"/>
      <c r="CI513" s="162"/>
      <c r="CJ513" s="155"/>
      <c r="CK513" s="155"/>
      <c r="CL513" s="155"/>
      <c r="CO513" s="66"/>
      <c r="CP513" s="162"/>
      <c r="CQ513" s="160"/>
      <c r="DT513" s="66"/>
      <c r="DU513" s="162"/>
      <c r="DV513" s="160"/>
      <c r="EE513" s="66"/>
      <c r="EF513" s="162"/>
      <c r="EG513" s="160"/>
      <c r="ER513" s="66"/>
      <c r="ES513" s="162"/>
      <c r="ET513" s="160"/>
      <c r="FR513" s="66"/>
      <c r="FS513" s="162"/>
      <c r="FT513" s="160"/>
      <c r="GR513" s="66"/>
      <c r="GS513" s="162"/>
      <c r="GT513" s="160"/>
      <c r="HG513" s="66"/>
      <c r="HH513" s="162"/>
      <c r="HK513" s="66"/>
    </row>
    <row r="514" spans="2:219">
      <c r="B514" s="160"/>
      <c r="I514" s="161"/>
      <c r="J514" s="161"/>
      <c r="L514" s="162"/>
      <c r="M514" s="160"/>
      <c r="R514" s="66"/>
      <c r="S514" s="162"/>
      <c r="Y514" s="66"/>
      <c r="Z514" s="162"/>
      <c r="AA514" s="160"/>
      <c r="AJ514" s="66"/>
      <c r="AK514" s="162"/>
      <c r="AL514" s="160"/>
      <c r="AS514" s="66"/>
      <c r="AT514" s="162"/>
      <c r="AU514" s="160"/>
      <c r="AZ514" s="66"/>
      <c r="BA514" s="162"/>
      <c r="BB514" s="160"/>
      <c r="BK514" s="66"/>
      <c r="BL514" s="162"/>
      <c r="BM514" s="160"/>
      <c r="BS514" s="66"/>
      <c r="BT514" s="162"/>
      <c r="BU514" s="160"/>
      <c r="CA514" s="162"/>
      <c r="CB514" s="160"/>
      <c r="CH514" s="66"/>
      <c r="CI514" s="162"/>
      <c r="CJ514" s="155"/>
      <c r="CK514" s="155"/>
      <c r="CL514" s="155"/>
      <c r="CO514" s="66"/>
      <c r="CP514" s="162"/>
      <c r="CQ514" s="160"/>
      <c r="DT514" s="66"/>
      <c r="DU514" s="162"/>
      <c r="DV514" s="160"/>
      <c r="EE514" s="66"/>
      <c r="EF514" s="162"/>
      <c r="EG514" s="160"/>
      <c r="ER514" s="66"/>
      <c r="ES514" s="162"/>
      <c r="ET514" s="160"/>
      <c r="FR514" s="66"/>
      <c r="FS514" s="162"/>
      <c r="FT514" s="160"/>
      <c r="GR514" s="66"/>
      <c r="GS514" s="162"/>
      <c r="GT514" s="160"/>
      <c r="HG514" s="66"/>
      <c r="HH514" s="162"/>
      <c r="HK514" s="66"/>
    </row>
    <row r="515" spans="2:219">
      <c r="B515" s="160"/>
      <c r="I515" s="161"/>
      <c r="J515" s="161"/>
      <c r="L515" s="162"/>
      <c r="M515" s="160"/>
      <c r="R515" s="66"/>
      <c r="S515" s="162"/>
      <c r="Y515" s="66"/>
      <c r="Z515" s="162"/>
      <c r="AA515" s="160"/>
      <c r="AJ515" s="66"/>
      <c r="AK515" s="162"/>
      <c r="AL515" s="160"/>
      <c r="AS515" s="66"/>
      <c r="AT515" s="162"/>
      <c r="AU515" s="160"/>
      <c r="AZ515" s="66"/>
      <c r="BA515" s="162"/>
      <c r="BB515" s="160"/>
      <c r="BK515" s="66"/>
      <c r="BL515" s="162"/>
      <c r="BM515" s="160"/>
      <c r="BS515" s="66"/>
      <c r="BT515" s="162"/>
      <c r="BU515" s="160"/>
      <c r="CA515" s="162"/>
      <c r="CB515" s="160"/>
      <c r="CH515" s="66"/>
      <c r="CI515" s="162"/>
      <c r="CJ515" s="155"/>
      <c r="CK515" s="155"/>
      <c r="CL515" s="155"/>
      <c r="CO515" s="66"/>
      <c r="CP515" s="162"/>
      <c r="CQ515" s="160"/>
      <c r="DT515" s="66"/>
      <c r="DU515" s="162"/>
      <c r="DV515" s="160"/>
      <c r="EE515" s="66"/>
      <c r="EF515" s="162"/>
      <c r="EG515" s="160"/>
      <c r="ER515" s="66"/>
      <c r="ES515" s="162"/>
      <c r="ET515" s="160"/>
      <c r="FR515" s="66"/>
      <c r="FS515" s="162"/>
      <c r="FT515" s="160"/>
      <c r="GR515" s="66"/>
      <c r="GS515" s="162"/>
      <c r="GT515" s="160"/>
      <c r="HG515" s="66"/>
      <c r="HH515" s="162"/>
      <c r="HK515" s="66"/>
    </row>
    <row r="516" spans="2:219">
      <c r="B516" s="160"/>
      <c r="I516" s="161"/>
      <c r="J516" s="161"/>
      <c r="L516" s="162"/>
      <c r="M516" s="160"/>
      <c r="R516" s="66"/>
      <c r="S516" s="162"/>
      <c r="Y516" s="66"/>
      <c r="Z516" s="162"/>
      <c r="AA516" s="160"/>
      <c r="AJ516" s="66"/>
      <c r="AK516" s="162"/>
      <c r="AL516" s="160"/>
      <c r="AS516" s="66"/>
      <c r="AT516" s="162"/>
      <c r="AU516" s="160"/>
      <c r="AZ516" s="66"/>
      <c r="BA516" s="162"/>
      <c r="BB516" s="160"/>
      <c r="BK516" s="66"/>
      <c r="BL516" s="162"/>
      <c r="BM516" s="160"/>
      <c r="BS516" s="66"/>
      <c r="BT516" s="162"/>
      <c r="BU516" s="160"/>
      <c r="CA516" s="162"/>
      <c r="CB516" s="160"/>
      <c r="CH516" s="66"/>
      <c r="CI516" s="162"/>
      <c r="CJ516" s="155"/>
      <c r="CK516" s="155"/>
      <c r="CL516" s="155"/>
      <c r="CO516" s="66"/>
      <c r="CP516" s="162"/>
      <c r="CQ516" s="160"/>
      <c r="DT516" s="66"/>
      <c r="DU516" s="162"/>
      <c r="DV516" s="160"/>
      <c r="EE516" s="66"/>
      <c r="EF516" s="162"/>
      <c r="EG516" s="160"/>
      <c r="ER516" s="66"/>
      <c r="ES516" s="162"/>
      <c r="ET516" s="160"/>
      <c r="FR516" s="66"/>
      <c r="FS516" s="162"/>
      <c r="FT516" s="160"/>
      <c r="GR516" s="66"/>
      <c r="GS516" s="162"/>
      <c r="GT516" s="160"/>
      <c r="HG516" s="66"/>
      <c r="HH516" s="162"/>
      <c r="HK516" s="66"/>
    </row>
    <row r="517" spans="2:219">
      <c r="B517" s="160"/>
      <c r="I517" s="161"/>
      <c r="J517" s="161"/>
      <c r="L517" s="162"/>
      <c r="M517" s="160"/>
      <c r="R517" s="66"/>
      <c r="S517" s="162"/>
      <c r="Y517" s="66"/>
      <c r="Z517" s="162"/>
      <c r="AA517" s="160"/>
      <c r="AJ517" s="66"/>
      <c r="AK517" s="162"/>
      <c r="AL517" s="160"/>
      <c r="AS517" s="66"/>
      <c r="AT517" s="162"/>
      <c r="AU517" s="160"/>
      <c r="AZ517" s="66"/>
      <c r="BA517" s="162"/>
      <c r="BB517" s="160"/>
      <c r="BK517" s="66"/>
      <c r="BL517" s="162"/>
      <c r="BM517" s="160"/>
      <c r="BS517" s="66"/>
      <c r="BT517" s="162"/>
      <c r="BU517" s="160"/>
      <c r="CA517" s="162"/>
      <c r="CB517" s="160"/>
      <c r="CH517" s="66"/>
      <c r="CI517" s="162"/>
      <c r="CJ517" s="155"/>
      <c r="CK517" s="155"/>
      <c r="CL517" s="155"/>
      <c r="CO517" s="66"/>
      <c r="CP517" s="162"/>
      <c r="CQ517" s="160"/>
      <c r="DT517" s="66"/>
      <c r="DU517" s="162"/>
      <c r="DV517" s="160"/>
      <c r="EE517" s="66"/>
      <c r="EF517" s="162"/>
      <c r="EG517" s="160"/>
      <c r="ER517" s="66"/>
      <c r="ES517" s="162"/>
      <c r="ET517" s="160"/>
      <c r="FR517" s="66"/>
      <c r="FS517" s="162"/>
      <c r="FT517" s="160"/>
      <c r="GR517" s="66"/>
      <c r="GS517" s="162"/>
      <c r="GT517" s="160"/>
      <c r="HG517" s="66"/>
      <c r="HH517" s="162"/>
      <c r="HK517" s="66"/>
    </row>
    <row r="518" spans="2:219">
      <c r="B518" s="160"/>
      <c r="I518" s="161"/>
      <c r="J518" s="161"/>
      <c r="L518" s="162"/>
      <c r="M518" s="160"/>
      <c r="R518" s="66"/>
      <c r="S518" s="162"/>
      <c r="Y518" s="66"/>
      <c r="Z518" s="162"/>
      <c r="AA518" s="160"/>
      <c r="AJ518" s="66"/>
      <c r="AK518" s="162"/>
      <c r="AL518" s="160"/>
      <c r="AS518" s="66"/>
      <c r="AT518" s="162"/>
      <c r="AU518" s="160"/>
      <c r="AZ518" s="66"/>
      <c r="BA518" s="162"/>
      <c r="BB518" s="160"/>
      <c r="BK518" s="66"/>
      <c r="BL518" s="162"/>
      <c r="BM518" s="160"/>
      <c r="BS518" s="66"/>
      <c r="BT518" s="162"/>
      <c r="BU518" s="160"/>
      <c r="CA518" s="162"/>
      <c r="CB518" s="160"/>
      <c r="CH518" s="66"/>
      <c r="CI518" s="162"/>
      <c r="CJ518" s="155"/>
      <c r="CK518" s="155"/>
      <c r="CL518" s="155"/>
      <c r="CO518" s="66"/>
      <c r="CP518" s="162"/>
      <c r="CQ518" s="160"/>
      <c r="DT518" s="66"/>
      <c r="DU518" s="162"/>
      <c r="DV518" s="160"/>
      <c r="EE518" s="66"/>
      <c r="EF518" s="162"/>
      <c r="EG518" s="160"/>
      <c r="ER518" s="66"/>
      <c r="ES518" s="162"/>
      <c r="ET518" s="160"/>
      <c r="FR518" s="66"/>
      <c r="FS518" s="162"/>
      <c r="FT518" s="160"/>
      <c r="GR518" s="66"/>
      <c r="GS518" s="162"/>
      <c r="GT518" s="160"/>
      <c r="HG518" s="66"/>
      <c r="HH518" s="162"/>
      <c r="HK518" s="66"/>
    </row>
    <row r="519" spans="2:219">
      <c r="B519" s="160"/>
      <c r="I519" s="161"/>
      <c r="J519" s="161"/>
      <c r="L519" s="162"/>
      <c r="M519" s="160"/>
      <c r="R519" s="66"/>
      <c r="S519" s="162"/>
      <c r="Y519" s="66"/>
      <c r="Z519" s="162"/>
      <c r="AA519" s="160"/>
      <c r="AJ519" s="66"/>
      <c r="AK519" s="162"/>
      <c r="AL519" s="160"/>
      <c r="AS519" s="66"/>
      <c r="AT519" s="162"/>
      <c r="AU519" s="160"/>
      <c r="AZ519" s="66"/>
      <c r="BA519" s="162"/>
      <c r="BB519" s="160"/>
      <c r="BK519" s="66"/>
      <c r="BL519" s="162"/>
      <c r="BM519" s="160"/>
      <c r="BS519" s="66"/>
      <c r="BT519" s="162"/>
      <c r="BU519" s="160"/>
      <c r="CA519" s="162"/>
      <c r="CB519" s="160"/>
      <c r="CH519" s="66"/>
      <c r="CI519" s="162"/>
      <c r="CJ519" s="155"/>
      <c r="CK519" s="155"/>
      <c r="CL519" s="155"/>
      <c r="CO519" s="66"/>
      <c r="CP519" s="162"/>
      <c r="CQ519" s="160"/>
      <c r="DT519" s="66"/>
      <c r="DU519" s="162"/>
      <c r="DV519" s="160"/>
      <c r="EE519" s="66"/>
      <c r="EF519" s="162"/>
      <c r="EG519" s="160"/>
      <c r="ER519" s="66"/>
      <c r="ES519" s="162"/>
      <c r="ET519" s="160"/>
      <c r="FR519" s="66"/>
      <c r="FS519" s="162"/>
      <c r="FT519" s="160"/>
      <c r="GR519" s="66"/>
      <c r="GS519" s="162"/>
      <c r="GT519" s="160"/>
      <c r="HG519" s="66"/>
      <c r="HH519" s="162"/>
      <c r="HK519" s="66"/>
    </row>
    <row r="520" spans="2:219">
      <c r="B520" s="160"/>
      <c r="I520" s="161"/>
      <c r="J520" s="161"/>
      <c r="L520" s="162"/>
      <c r="M520" s="160"/>
      <c r="R520" s="66"/>
      <c r="S520" s="162"/>
      <c r="Y520" s="66"/>
      <c r="Z520" s="162"/>
      <c r="AA520" s="160"/>
      <c r="AJ520" s="66"/>
      <c r="AK520" s="162"/>
      <c r="AL520" s="160"/>
      <c r="AS520" s="66"/>
      <c r="AT520" s="162"/>
      <c r="AU520" s="160"/>
      <c r="AZ520" s="66"/>
      <c r="BA520" s="162"/>
      <c r="BB520" s="160"/>
      <c r="BK520" s="66"/>
      <c r="BL520" s="162"/>
      <c r="BM520" s="160"/>
      <c r="BS520" s="66"/>
      <c r="BT520" s="162"/>
      <c r="BU520" s="160"/>
      <c r="CA520" s="162"/>
      <c r="CB520" s="160"/>
      <c r="CH520" s="66"/>
      <c r="CI520" s="162"/>
      <c r="CJ520" s="155"/>
      <c r="CK520" s="155"/>
      <c r="CL520" s="155"/>
      <c r="CO520" s="66"/>
      <c r="CP520" s="162"/>
      <c r="CQ520" s="160"/>
      <c r="DT520" s="66"/>
      <c r="DU520" s="162"/>
      <c r="DV520" s="160"/>
      <c r="EE520" s="66"/>
      <c r="EF520" s="162"/>
      <c r="EG520" s="160"/>
      <c r="ER520" s="66"/>
      <c r="ES520" s="162"/>
      <c r="ET520" s="160"/>
      <c r="FR520" s="66"/>
      <c r="FS520" s="162"/>
      <c r="FT520" s="160"/>
      <c r="GR520" s="66"/>
      <c r="GS520" s="162"/>
      <c r="GT520" s="160"/>
      <c r="HG520" s="66"/>
      <c r="HH520" s="162"/>
      <c r="HK520" s="66"/>
    </row>
    <row r="521" spans="2:219">
      <c r="B521" s="160"/>
      <c r="I521" s="161"/>
      <c r="J521" s="161"/>
      <c r="L521" s="162"/>
      <c r="M521" s="160"/>
      <c r="R521" s="66"/>
      <c r="S521" s="162"/>
      <c r="Y521" s="66"/>
      <c r="Z521" s="162"/>
      <c r="AA521" s="160"/>
      <c r="AJ521" s="66"/>
      <c r="AK521" s="162"/>
      <c r="AL521" s="160"/>
      <c r="AS521" s="66"/>
      <c r="AT521" s="162"/>
      <c r="AU521" s="160"/>
      <c r="AZ521" s="66"/>
      <c r="BA521" s="162"/>
      <c r="BB521" s="160"/>
      <c r="BK521" s="66"/>
      <c r="BL521" s="162"/>
      <c r="BM521" s="160"/>
      <c r="BS521" s="66"/>
      <c r="BT521" s="162"/>
      <c r="BU521" s="160"/>
      <c r="CA521" s="162"/>
      <c r="CB521" s="160"/>
      <c r="CH521" s="66"/>
      <c r="CI521" s="162"/>
      <c r="CJ521" s="155"/>
      <c r="CK521" s="155"/>
      <c r="CL521" s="155"/>
      <c r="CO521" s="66"/>
      <c r="CP521" s="162"/>
      <c r="CQ521" s="160"/>
      <c r="DT521" s="66"/>
      <c r="DU521" s="162"/>
      <c r="DV521" s="160"/>
      <c r="EE521" s="66"/>
      <c r="EF521" s="162"/>
      <c r="EG521" s="160"/>
      <c r="ER521" s="66"/>
      <c r="ES521" s="162"/>
      <c r="ET521" s="160"/>
      <c r="FR521" s="66"/>
      <c r="FS521" s="162"/>
      <c r="FT521" s="160"/>
      <c r="GR521" s="66"/>
      <c r="GS521" s="162"/>
      <c r="GT521" s="160"/>
      <c r="HG521" s="66"/>
      <c r="HH521" s="162"/>
      <c r="HK521" s="66"/>
    </row>
    <row r="522" spans="2:219">
      <c r="B522" s="160"/>
      <c r="I522" s="161"/>
      <c r="J522" s="161"/>
      <c r="L522" s="162"/>
      <c r="M522" s="160"/>
      <c r="R522" s="66"/>
      <c r="S522" s="162"/>
      <c r="Y522" s="66"/>
      <c r="Z522" s="162"/>
      <c r="AA522" s="160"/>
      <c r="AJ522" s="66"/>
      <c r="AK522" s="162"/>
      <c r="AL522" s="160"/>
      <c r="AS522" s="66"/>
      <c r="AT522" s="162"/>
      <c r="AU522" s="160"/>
      <c r="AZ522" s="66"/>
      <c r="BA522" s="162"/>
      <c r="BB522" s="160"/>
      <c r="BK522" s="66"/>
      <c r="BL522" s="162"/>
      <c r="BM522" s="160"/>
      <c r="BS522" s="66"/>
      <c r="BT522" s="162"/>
      <c r="BU522" s="160"/>
      <c r="CA522" s="162"/>
      <c r="CB522" s="160"/>
      <c r="CH522" s="66"/>
      <c r="CI522" s="162"/>
      <c r="CJ522" s="155"/>
      <c r="CK522" s="155"/>
      <c r="CL522" s="155"/>
      <c r="CO522" s="66"/>
      <c r="CP522" s="162"/>
      <c r="CQ522" s="160"/>
      <c r="DT522" s="66"/>
      <c r="DU522" s="162"/>
      <c r="DV522" s="160"/>
      <c r="EE522" s="66"/>
      <c r="EF522" s="162"/>
      <c r="EG522" s="160"/>
      <c r="ER522" s="66"/>
      <c r="ES522" s="162"/>
      <c r="ET522" s="160"/>
      <c r="FR522" s="66"/>
      <c r="FS522" s="162"/>
      <c r="FT522" s="160"/>
      <c r="GR522" s="66"/>
      <c r="GS522" s="162"/>
      <c r="GT522" s="160"/>
      <c r="HG522" s="66"/>
      <c r="HH522" s="162"/>
      <c r="HK522" s="66"/>
    </row>
    <row r="523" spans="2:219">
      <c r="B523" s="160"/>
      <c r="I523" s="161"/>
      <c r="J523" s="161"/>
      <c r="L523" s="162"/>
      <c r="M523" s="160"/>
      <c r="R523" s="66"/>
      <c r="S523" s="162"/>
      <c r="Y523" s="66"/>
      <c r="Z523" s="162"/>
      <c r="AA523" s="160"/>
      <c r="AJ523" s="66"/>
      <c r="AK523" s="162"/>
      <c r="AL523" s="160"/>
      <c r="AS523" s="66"/>
      <c r="AT523" s="162"/>
      <c r="AU523" s="160"/>
      <c r="AZ523" s="66"/>
      <c r="BA523" s="162"/>
      <c r="BB523" s="160"/>
      <c r="BK523" s="66"/>
      <c r="BL523" s="162"/>
      <c r="BM523" s="160"/>
      <c r="BS523" s="66"/>
      <c r="BT523" s="162"/>
      <c r="BU523" s="160"/>
      <c r="CA523" s="162"/>
      <c r="CB523" s="160"/>
      <c r="CH523" s="66"/>
      <c r="CI523" s="162"/>
      <c r="CJ523" s="155"/>
      <c r="CK523" s="155"/>
      <c r="CL523" s="155"/>
      <c r="CO523" s="66"/>
      <c r="CP523" s="162"/>
      <c r="CQ523" s="160"/>
      <c r="DT523" s="66"/>
      <c r="DU523" s="162"/>
      <c r="DV523" s="160"/>
      <c r="EE523" s="66"/>
      <c r="EF523" s="162"/>
      <c r="EG523" s="160"/>
      <c r="ER523" s="66"/>
      <c r="ES523" s="162"/>
      <c r="ET523" s="160"/>
      <c r="FR523" s="66"/>
      <c r="FS523" s="162"/>
      <c r="FT523" s="160"/>
      <c r="GR523" s="66"/>
      <c r="GS523" s="162"/>
      <c r="GT523" s="160"/>
      <c r="HG523" s="66"/>
      <c r="HH523" s="162"/>
      <c r="HK523" s="66"/>
    </row>
    <row r="524" spans="2:219">
      <c r="B524" s="160"/>
      <c r="I524" s="161"/>
      <c r="J524" s="161"/>
      <c r="L524" s="162"/>
      <c r="M524" s="160"/>
      <c r="R524" s="66"/>
      <c r="S524" s="162"/>
      <c r="Y524" s="66"/>
      <c r="Z524" s="162"/>
      <c r="AA524" s="160"/>
      <c r="AJ524" s="66"/>
      <c r="AK524" s="162"/>
      <c r="AL524" s="160"/>
      <c r="AS524" s="66"/>
      <c r="AT524" s="162"/>
      <c r="AU524" s="160"/>
      <c r="AZ524" s="66"/>
      <c r="BA524" s="162"/>
      <c r="BB524" s="160"/>
      <c r="BK524" s="66"/>
      <c r="BL524" s="162"/>
      <c r="BM524" s="160"/>
      <c r="BS524" s="66"/>
      <c r="BT524" s="162"/>
      <c r="BU524" s="160"/>
      <c r="CA524" s="162"/>
      <c r="CB524" s="160"/>
      <c r="CH524" s="66"/>
      <c r="CI524" s="162"/>
      <c r="CJ524" s="155"/>
      <c r="CK524" s="155"/>
      <c r="CL524" s="155"/>
      <c r="CO524" s="66"/>
      <c r="CP524" s="162"/>
      <c r="CQ524" s="160"/>
      <c r="DT524" s="66"/>
      <c r="DU524" s="162"/>
      <c r="DV524" s="160"/>
      <c r="EE524" s="66"/>
      <c r="EF524" s="162"/>
      <c r="EG524" s="160"/>
      <c r="ER524" s="66"/>
      <c r="ES524" s="162"/>
      <c r="ET524" s="160"/>
      <c r="FR524" s="66"/>
      <c r="FS524" s="162"/>
      <c r="FT524" s="160"/>
      <c r="GR524" s="66"/>
      <c r="GS524" s="162"/>
      <c r="GT524" s="160"/>
      <c r="HG524" s="66"/>
      <c r="HH524" s="162"/>
      <c r="HK524" s="66"/>
    </row>
    <row r="525" spans="2:219">
      <c r="B525" s="160"/>
      <c r="I525" s="161"/>
      <c r="J525" s="161"/>
      <c r="L525" s="162"/>
      <c r="M525" s="160"/>
      <c r="R525" s="66"/>
      <c r="S525" s="162"/>
      <c r="Y525" s="66"/>
      <c r="Z525" s="162"/>
      <c r="AA525" s="160"/>
      <c r="AJ525" s="66"/>
      <c r="AK525" s="162"/>
      <c r="AL525" s="160"/>
      <c r="AS525" s="66"/>
      <c r="AT525" s="162"/>
      <c r="AU525" s="160"/>
      <c r="AZ525" s="66"/>
      <c r="BA525" s="162"/>
      <c r="BB525" s="160"/>
      <c r="BK525" s="66"/>
      <c r="BL525" s="162"/>
      <c r="BM525" s="160"/>
      <c r="BS525" s="66"/>
      <c r="BT525" s="162"/>
      <c r="BU525" s="160"/>
      <c r="CA525" s="162"/>
      <c r="CB525" s="160"/>
      <c r="CH525" s="66"/>
      <c r="CI525" s="162"/>
      <c r="CJ525" s="155"/>
      <c r="CK525" s="155"/>
      <c r="CL525" s="155"/>
      <c r="CO525" s="66"/>
      <c r="CP525" s="162"/>
      <c r="CQ525" s="160"/>
      <c r="DT525" s="66"/>
      <c r="DU525" s="162"/>
      <c r="DV525" s="160"/>
      <c r="EE525" s="66"/>
      <c r="EF525" s="162"/>
      <c r="EG525" s="160"/>
      <c r="ER525" s="66"/>
      <c r="ES525" s="162"/>
      <c r="ET525" s="160"/>
      <c r="FR525" s="66"/>
      <c r="FS525" s="162"/>
      <c r="FT525" s="160"/>
      <c r="GR525" s="66"/>
      <c r="GS525" s="162"/>
      <c r="GT525" s="160"/>
      <c r="HG525" s="66"/>
      <c r="HH525" s="162"/>
      <c r="HK525" s="66"/>
    </row>
    <row r="526" spans="2:219">
      <c r="B526" s="160"/>
      <c r="I526" s="161"/>
      <c r="J526" s="161"/>
      <c r="L526" s="162"/>
      <c r="M526" s="160"/>
      <c r="R526" s="66"/>
      <c r="S526" s="162"/>
      <c r="Y526" s="66"/>
      <c r="Z526" s="162"/>
      <c r="AA526" s="160"/>
      <c r="AJ526" s="66"/>
      <c r="AK526" s="162"/>
      <c r="AL526" s="160"/>
      <c r="AS526" s="66"/>
      <c r="AT526" s="162"/>
      <c r="AU526" s="160"/>
      <c r="AZ526" s="66"/>
      <c r="BA526" s="162"/>
      <c r="BB526" s="160"/>
      <c r="BK526" s="66"/>
      <c r="BL526" s="162"/>
      <c r="BM526" s="160"/>
      <c r="BS526" s="66"/>
      <c r="BT526" s="162"/>
      <c r="BU526" s="160"/>
      <c r="CA526" s="162"/>
      <c r="CB526" s="160"/>
      <c r="CH526" s="66"/>
      <c r="CI526" s="162"/>
      <c r="CJ526" s="155"/>
      <c r="CK526" s="155"/>
      <c r="CL526" s="155"/>
      <c r="CO526" s="66"/>
      <c r="CP526" s="162"/>
      <c r="CQ526" s="160"/>
      <c r="DT526" s="66"/>
      <c r="DU526" s="162"/>
      <c r="DV526" s="160"/>
      <c r="EE526" s="66"/>
      <c r="EF526" s="162"/>
      <c r="EG526" s="160"/>
      <c r="ER526" s="66"/>
      <c r="ES526" s="162"/>
      <c r="ET526" s="160"/>
      <c r="FR526" s="66"/>
      <c r="FS526" s="162"/>
      <c r="FT526" s="160"/>
      <c r="GR526" s="66"/>
      <c r="GS526" s="162"/>
      <c r="GT526" s="160"/>
      <c r="HG526" s="66"/>
      <c r="HH526" s="162"/>
      <c r="HK526" s="66"/>
    </row>
    <row r="527" spans="2:219">
      <c r="B527" s="160"/>
      <c r="I527" s="161"/>
      <c r="J527" s="161"/>
      <c r="L527" s="162"/>
      <c r="M527" s="160"/>
      <c r="R527" s="66"/>
      <c r="S527" s="162"/>
      <c r="Y527" s="66"/>
      <c r="Z527" s="162"/>
      <c r="AA527" s="160"/>
      <c r="AJ527" s="66"/>
      <c r="AK527" s="162"/>
      <c r="AL527" s="160"/>
      <c r="AS527" s="66"/>
      <c r="AT527" s="162"/>
      <c r="AU527" s="160"/>
      <c r="AZ527" s="66"/>
      <c r="BA527" s="162"/>
      <c r="BB527" s="160"/>
      <c r="BK527" s="66"/>
      <c r="BL527" s="162"/>
      <c r="BM527" s="160"/>
      <c r="BS527" s="66"/>
      <c r="BT527" s="162"/>
      <c r="BU527" s="160"/>
      <c r="CA527" s="162"/>
      <c r="CB527" s="160"/>
      <c r="CH527" s="66"/>
      <c r="CI527" s="162"/>
      <c r="CJ527" s="155"/>
      <c r="CK527" s="155"/>
      <c r="CL527" s="155"/>
      <c r="CO527" s="66"/>
      <c r="CP527" s="162"/>
      <c r="CQ527" s="160"/>
      <c r="DT527" s="66"/>
      <c r="DU527" s="162"/>
      <c r="DV527" s="160"/>
      <c r="EE527" s="66"/>
      <c r="EF527" s="162"/>
      <c r="EG527" s="160"/>
      <c r="ER527" s="66"/>
      <c r="ES527" s="162"/>
      <c r="ET527" s="160"/>
      <c r="FR527" s="66"/>
      <c r="FS527" s="162"/>
      <c r="FT527" s="160"/>
      <c r="GR527" s="66"/>
      <c r="GS527" s="162"/>
      <c r="GT527" s="160"/>
      <c r="HG527" s="66"/>
      <c r="HH527" s="162"/>
      <c r="HK527" s="66"/>
    </row>
    <row r="528" spans="2:219">
      <c r="B528" s="160"/>
      <c r="I528" s="161"/>
      <c r="J528" s="161"/>
      <c r="L528" s="162"/>
      <c r="M528" s="160"/>
      <c r="R528" s="66"/>
      <c r="S528" s="162"/>
      <c r="Y528" s="66"/>
      <c r="Z528" s="162"/>
      <c r="AA528" s="160"/>
      <c r="AJ528" s="66"/>
      <c r="AK528" s="162"/>
      <c r="AL528" s="160"/>
      <c r="AS528" s="66"/>
      <c r="AT528" s="162"/>
      <c r="AU528" s="160"/>
      <c r="AZ528" s="66"/>
      <c r="BA528" s="162"/>
      <c r="BB528" s="160"/>
      <c r="BK528" s="66"/>
      <c r="BL528" s="162"/>
      <c r="BM528" s="160"/>
      <c r="BS528" s="66"/>
      <c r="BT528" s="162"/>
      <c r="BU528" s="160"/>
      <c r="CA528" s="162"/>
      <c r="CB528" s="160"/>
      <c r="CH528" s="66"/>
      <c r="CI528" s="162"/>
      <c r="CJ528" s="155"/>
      <c r="CK528" s="155"/>
      <c r="CL528" s="155"/>
      <c r="CO528" s="66"/>
      <c r="CP528" s="162"/>
      <c r="CQ528" s="160"/>
      <c r="DT528" s="66"/>
      <c r="DU528" s="162"/>
      <c r="DV528" s="160"/>
      <c r="EE528" s="66"/>
      <c r="EF528" s="162"/>
      <c r="EG528" s="160"/>
      <c r="ER528" s="66"/>
      <c r="ES528" s="162"/>
      <c r="ET528" s="160"/>
      <c r="FR528" s="66"/>
      <c r="FS528" s="162"/>
      <c r="FT528" s="160"/>
      <c r="GR528" s="66"/>
      <c r="GS528" s="162"/>
      <c r="GT528" s="160"/>
      <c r="HG528" s="66"/>
      <c r="HH528" s="162"/>
      <c r="HK528" s="66"/>
    </row>
    <row r="529" spans="2:219">
      <c r="B529" s="160"/>
      <c r="I529" s="161"/>
      <c r="J529" s="161"/>
      <c r="L529" s="162"/>
      <c r="M529" s="160"/>
      <c r="R529" s="66"/>
      <c r="S529" s="162"/>
      <c r="Y529" s="66"/>
      <c r="Z529" s="162"/>
      <c r="AA529" s="160"/>
      <c r="AJ529" s="66"/>
      <c r="AK529" s="162"/>
      <c r="AL529" s="160"/>
      <c r="AS529" s="66"/>
      <c r="AT529" s="162"/>
      <c r="AU529" s="160"/>
      <c r="AZ529" s="66"/>
      <c r="BA529" s="162"/>
      <c r="BB529" s="160"/>
      <c r="BK529" s="66"/>
      <c r="BL529" s="162"/>
      <c r="BM529" s="160"/>
      <c r="BS529" s="66"/>
      <c r="BT529" s="162"/>
      <c r="BU529" s="160"/>
      <c r="CA529" s="162"/>
      <c r="CB529" s="160"/>
      <c r="CH529" s="66"/>
      <c r="CI529" s="162"/>
      <c r="CJ529" s="155"/>
      <c r="CK529" s="155"/>
      <c r="CL529" s="155"/>
      <c r="CO529" s="66"/>
      <c r="CP529" s="162"/>
      <c r="CQ529" s="160"/>
      <c r="DT529" s="66"/>
      <c r="DU529" s="162"/>
      <c r="DV529" s="160"/>
      <c r="EE529" s="66"/>
      <c r="EF529" s="162"/>
      <c r="EG529" s="160"/>
      <c r="ER529" s="66"/>
      <c r="ES529" s="162"/>
      <c r="ET529" s="160"/>
      <c r="FR529" s="66"/>
      <c r="FS529" s="162"/>
      <c r="FT529" s="160"/>
      <c r="GR529" s="66"/>
      <c r="GS529" s="162"/>
      <c r="GT529" s="160"/>
      <c r="HG529" s="66"/>
      <c r="HH529" s="162"/>
      <c r="HK529" s="66"/>
    </row>
    <row r="530" spans="2:219">
      <c r="B530" s="160"/>
      <c r="I530" s="161"/>
      <c r="J530" s="161"/>
      <c r="L530" s="162"/>
      <c r="M530" s="160"/>
      <c r="R530" s="66"/>
      <c r="S530" s="162"/>
      <c r="Y530" s="66"/>
      <c r="Z530" s="162"/>
      <c r="AA530" s="160"/>
      <c r="AJ530" s="66"/>
      <c r="AK530" s="162"/>
      <c r="AL530" s="160"/>
      <c r="AS530" s="66"/>
      <c r="AT530" s="162"/>
      <c r="AU530" s="160"/>
      <c r="AZ530" s="66"/>
      <c r="BA530" s="162"/>
      <c r="BB530" s="160"/>
      <c r="BK530" s="66"/>
      <c r="BL530" s="162"/>
      <c r="BM530" s="160"/>
      <c r="BS530" s="66"/>
      <c r="BT530" s="162"/>
      <c r="BU530" s="160"/>
      <c r="CA530" s="162"/>
      <c r="CB530" s="160"/>
      <c r="CH530" s="66"/>
      <c r="CI530" s="162"/>
      <c r="CJ530" s="155"/>
      <c r="CK530" s="155"/>
      <c r="CL530" s="155"/>
      <c r="CO530" s="66"/>
      <c r="CP530" s="162"/>
      <c r="CQ530" s="160"/>
      <c r="DT530" s="66"/>
      <c r="DU530" s="162"/>
      <c r="DV530" s="160"/>
      <c r="EE530" s="66"/>
      <c r="EF530" s="162"/>
      <c r="EG530" s="160"/>
      <c r="ER530" s="66"/>
      <c r="ES530" s="162"/>
      <c r="ET530" s="160"/>
      <c r="FR530" s="66"/>
      <c r="FS530" s="162"/>
      <c r="FT530" s="160"/>
      <c r="GR530" s="66"/>
      <c r="GS530" s="162"/>
      <c r="GT530" s="160"/>
      <c r="HG530" s="66"/>
      <c r="HH530" s="162"/>
      <c r="HK530" s="66"/>
    </row>
    <row r="531" spans="2:219">
      <c r="B531" s="160"/>
      <c r="I531" s="161"/>
      <c r="J531" s="161"/>
      <c r="L531" s="162"/>
      <c r="M531" s="160"/>
      <c r="R531" s="66"/>
      <c r="S531" s="162"/>
      <c r="Y531" s="66"/>
      <c r="Z531" s="162"/>
      <c r="AA531" s="160"/>
      <c r="AJ531" s="66"/>
      <c r="AK531" s="162"/>
      <c r="AL531" s="160"/>
      <c r="AS531" s="66"/>
      <c r="AT531" s="162"/>
      <c r="AU531" s="160"/>
      <c r="AZ531" s="66"/>
      <c r="BA531" s="162"/>
      <c r="BB531" s="160"/>
      <c r="BK531" s="66"/>
      <c r="BL531" s="162"/>
      <c r="BM531" s="160"/>
      <c r="BS531" s="66"/>
      <c r="BT531" s="162"/>
      <c r="BU531" s="160"/>
      <c r="CA531" s="162"/>
      <c r="CB531" s="160"/>
      <c r="CH531" s="66"/>
      <c r="CI531" s="162"/>
      <c r="CJ531" s="155"/>
      <c r="CK531" s="155"/>
      <c r="CL531" s="155"/>
      <c r="CO531" s="66"/>
      <c r="CP531" s="162"/>
      <c r="CQ531" s="160"/>
      <c r="DT531" s="66"/>
      <c r="DU531" s="162"/>
      <c r="DV531" s="160"/>
      <c r="EE531" s="66"/>
      <c r="EF531" s="162"/>
      <c r="EG531" s="160"/>
      <c r="ER531" s="66"/>
      <c r="ES531" s="162"/>
      <c r="ET531" s="160"/>
      <c r="FR531" s="66"/>
      <c r="FS531" s="162"/>
      <c r="FT531" s="160"/>
      <c r="GR531" s="66"/>
      <c r="GS531" s="162"/>
      <c r="GT531" s="160"/>
      <c r="HG531" s="66"/>
      <c r="HH531" s="162"/>
      <c r="HK531" s="66"/>
    </row>
    <row r="532" spans="2:219">
      <c r="B532" s="160"/>
      <c r="I532" s="161"/>
      <c r="J532" s="161"/>
      <c r="L532" s="162"/>
      <c r="M532" s="160"/>
      <c r="R532" s="66"/>
      <c r="S532" s="162"/>
      <c r="Y532" s="66"/>
      <c r="Z532" s="162"/>
      <c r="AA532" s="160"/>
      <c r="AJ532" s="66"/>
      <c r="AK532" s="162"/>
      <c r="AL532" s="160"/>
      <c r="AS532" s="66"/>
      <c r="AT532" s="162"/>
      <c r="AU532" s="160"/>
      <c r="AZ532" s="66"/>
      <c r="BA532" s="162"/>
      <c r="BB532" s="160"/>
      <c r="BK532" s="66"/>
      <c r="BL532" s="162"/>
      <c r="BM532" s="160"/>
      <c r="BS532" s="66"/>
      <c r="BT532" s="162"/>
      <c r="BU532" s="160"/>
      <c r="CA532" s="162"/>
      <c r="CB532" s="160"/>
      <c r="CH532" s="66"/>
      <c r="CI532" s="162"/>
      <c r="CJ532" s="155"/>
      <c r="CK532" s="155"/>
      <c r="CL532" s="155"/>
      <c r="CO532" s="66"/>
      <c r="CP532" s="162"/>
      <c r="CQ532" s="160"/>
      <c r="DT532" s="66"/>
      <c r="DU532" s="162"/>
      <c r="DV532" s="160"/>
      <c r="EE532" s="66"/>
      <c r="EF532" s="162"/>
      <c r="EG532" s="160"/>
      <c r="ER532" s="66"/>
      <c r="ES532" s="162"/>
      <c r="ET532" s="160"/>
      <c r="FR532" s="66"/>
      <c r="FS532" s="162"/>
      <c r="FT532" s="160"/>
      <c r="GR532" s="66"/>
      <c r="GS532" s="162"/>
      <c r="GT532" s="160"/>
      <c r="HG532" s="66"/>
      <c r="HH532" s="162"/>
      <c r="HK532" s="66"/>
    </row>
    <row r="533" spans="2:219">
      <c r="B533" s="160"/>
      <c r="I533" s="161"/>
      <c r="J533" s="161"/>
      <c r="L533" s="162"/>
      <c r="M533" s="160"/>
      <c r="R533" s="66"/>
      <c r="S533" s="162"/>
      <c r="Y533" s="66"/>
      <c r="Z533" s="162"/>
      <c r="AA533" s="160"/>
      <c r="AJ533" s="66"/>
      <c r="AK533" s="162"/>
      <c r="AL533" s="160"/>
      <c r="AS533" s="66"/>
      <c r="AT533" s="162"/>
      <c r="AU533" s="160"/>
      <c r="AZ533" s="66"/>
      <c r="BA533" s="162"/>
      <c r="BB533" s="160"/>
      <c r="BK533" s="66"/>
      <c r="BL533" s="162"/>
      <c r="BM533" s="160"/>
      <c r="BS533" s="66"/>
      <c r="BT533" s="162"/>
      <c r="BU533" s="160"/>
      <c r="CA533" s="162"/>
      <c r="CB533" s="160"/>
      <c r="CH533" s="66"/>
      <c r="CI533" s="162"/>
      <c r="CJ533" s="155"/>
      <c r="CK533" s="155"/>
      <c r="CL533" s="155"/>
      <c r="CO533" s="66"/>
      <c r="CP533" s="162"/>
      <c r="CQ533" s="160"/>
      <c r="DT533" s="66"/>
      <c r="DU533" s="162"/>
      <c r="DV533" s="160"/>
      <c r="EE533" s="66"/>
      <c r="EF533" s="162"/>
      <c r="EG533" s="160"/>
      <c r="ER533" s="66"/>
      <c r="ES533" s="162"/>
      <c r="ET533" s="160"/>
      <c r="FR533" s="66"/>
      <c r="FS533" s="162"/>
      <c r="FT533" s="160"/>
      <c r="GR533" s="66"/>
      <c r="GS533" s="162"/>
      <c r="GT533" s="160"/>
      <c r="HG533" s="66"/>
      <c r="HH533" s="162"/>
      <c r="HK533" s="66"/>
    </row>
    <row r="534" spans="2:219">
      <c r="B534" s="160"/>
      <c r="I534" s="161"/>
      <c r="J534" s="161"/>
      <c r="L534" s="162"/>
      <c r="M534" s="160"/>
      <c r="R534" s="66"/>
      <c r="S534" s="162"/>
      <c r="Y534" s="66"/>
      <c r="Z534" s="162"/>
      <c r="AA534" s="160"/>
      <c r="AJ534" s="66"/>
      <c r="AK534" s="162"/>
      <c r="AL534" s="160"/>
      <c r="AS534" s="66"/>
      <c r="AT534" s="162"/>
      <c r="AU534" s="160"/>
      <c r="AZ534" s="66"/>
      <c r="BA534" s="162"/>
      <c r="BB534" s="160"/>
      <c r="BK534" s="66"/>
      <c r="BL534" s="162"/>
      <c r="BM534" s="160"/>
      <c r="BS534" s="66"/>
      <c r="BT534" s="162"/>
      <c r="BU534" s="160"/>
      <c r="CA534" s="162"/>
      <c r="CB534" s="160"/>
      <c r="CH534" s="66"/>
      <c r="CI534" s="162"/>
      <c r="CJ534" s="155"/>
      <c r="CK534" s="155"/>
      <c r="CL534" s="155"/>
      <c r="CO534" s="66"/>
      <c r="CP534" s="162"/>
      <c r="CQ534" s="160"/>
      <c r="DT534" s="66"/>
      <c r="DU534" s="162"/>
      <c r="DV534" s="160"/>
      <c r="EE534" s="66"/>
      <c r="EF534" s="162"/>
      <c r="EG534" s="160"/>
      <c r="ER534" s="66"/>
      <c r="ES534" s="162"/>
      <c r="ET534" s="160"/>
      <c r="FR534" s="66"/>
      <c r="FS534" s="162"/>
      <c r="FT534" s="160"/>
      <c r="GR534" s="66"/>
      <c r="GS534" s="162"/>
      <c r="GT534" s="160"/>
      <c r="HG534" s="66"/>
      <c r="HH534" s="162"/>
      <c r="HK534" s="66"/>
    </row>
    <row r="535" spans="2:219">
      <c r="B535" s="160"/>
      <c r="I535" s="161"/>
      <c r="J535" s="161"/>
      <c r="L535" s="162"/>
      <c r="M535" s="160"/>
      <c r="R535" s="66"/>
      <c r="S535" s="162"/>
      <c r="Y535" s="66"/>
      <c r="Z535" s="162"/>
      <c r="AA535" s="160"/>
      <c r="AJ535" s="66"/>
      <c r="AK535" s="162"/>
      <c r="AL535" s="160"/>
      <c r="AS535" s="66"/>
      <c r="AT535" s="162"/>
      <c r="AU535" s="160"/>
      <c r="AZ535" s="66"/>
      <c r="BA535" s="162"/>
      <c r="BB535" s="160"/>
      <c r="BK535" s="66"/>
      <c r="BL535" s="162"/>
      <c r="BM535" s="160"/>
      <c r="BS535" s="66"/>
      <c r="BT535" s="162"/>
      <c r="BU535" s="160"/>
      <c r="CA535" s="162"/>
      <c r="CB535" s="160"/>
      <c r="CH535" s="66"/>
      <c r="CI535" s="162"/>
      <c r="CJ535" s="155"/>
      <c r="CK535" s="155"/>
      <c r="CL535" s="155"/>
      <c r="CO535" s="66"/>
      <c r="CP535" s="162"/>
      <c r="CQ535" s="160"/>
      <c r="DT535" s="66"/>
      <c r="DU535" s="162"/>
      <c r="DV535" s="160"/>
      <c r="EE535" s="66"/>
      <c r="EF535" s="162"/>
      <c r="EG535" s="160"/>
      <c r="ER535" s="66"/>
      <c r="ES535" s="162"/>
      <c r="ET535" s="160"/>
      <c r="FR535" s="66"/>
      <c r="FS535" s="162"/>
      <c r="FT535" s="160"/>
      <c r="GR535" s="66"/>
      <c r="GS535" s="162"/>
      <c r="GT535" s="160"/>
      <c r="HG535" s="66"/>
      <c r="HH535" s="162"/>
      <c r="HK535" s="66"/>
    </row>
    <row r="536" spans="2:219">
      <c r="B536" s="160"/>
      <c r="I536" s="161"/>
      <c r="J536" s="161"/>
      <c r="L536" s="162"/>
      <c r="M536" s="160"/>
      <c r="R536" s="66"/>
      <c r="S536" s="162"/>
      <c r="Y536" s="66"/>
      <c r="Z536" s="162"/>
      <c r="AA536" s="160"/>
      <c r="AJ536" s="66"/>
      <c r="AK536" s="162"/>
      <c r="AL536" s="160"/>
      <c r="AS536" s="66"/>
      <c r="AT536" s="162"/>
      <c r="AU536" s="160"/>
      <c r="AZ536" s="66"/>
      <c r="BA536" s="162"/>
      <c r="BB536" s="160"/>
      <c r="BK536" s="66"/>
      <c r="BL536" s="162"/>
      <c r="BM536" s="160"/>
      <c r="BS536" s="66"/>
      <c r="BT536" s="162"/>
      <c r="BU536" s="160"/>
      <c r="CA536" s="162"/>
      <c r="CB536" s="160"/>
      <c r="CH536" s="66"/>
      <c r="CI536" s="162"/>
      <c r="CJ536" s="155"/>
      <c r="CK536" s="155"/>
      <c r="CL536" s="155"/>
      <c r="CO536" s="66"/>
      <c r="CP536" s="162"/>
      <c r="CQ536" s="160"/>
      <c r="DT536" s="66"/>
      <c r="DU536" s="162"/>
      <c r="DV536" s="160"/>
      <c r="EE536" s="66"/>
      <c r="EF536" s="162"/>
      <c r="EG536" s="160"/>
      <c r="ER536" s="66"/>
      <c r="ES536" s="162"/>
      <c r="ET536" s="160"/>
      <c r="FR536" s="66"/>
      <c r="FS536" s="162"/>
      <c r="FT536" s="160"/>
      <c r="GR536" s="66"/>
      <c r="GS536" s="162"/>
      <c r="GT536" s="160"/>
      <c r="HG536" s="66"/>
      <c r="HH536" s="162"/>
      <c r="HK536" s="66"/>
    </row>
    <row r="537" spans="2:219">
      <c r="B537" s="160"/>
      <c r="I537" s="161"/>
      <c r="J537" s="161"/>
      <c r="L537" s="162"/>
      <c r="M537" s="160"/>
      <c r="R537" s="66"/>
      <c r="S537" s="162"/>
      <c r="Y537" s="66"/>
      <c r="Z537" s="162"/>
      <c r="AA537" s="160"/>
      <c r="AJ537" s="66"/>
      <c r="AK537" s="162"/>
      <c r="AL537" s="160"/>
      <c r="AS537" s="66"/>
      <c r="AT537" s="162"/>
      <c r="AU537" s="160"/>
      <c r="AZ537" s="66"/>
      <c r="BA537" s="162"/>
      <c r="BB537" s="160"/>
      <c r="BK537" s="66"/>
      <c r="BL537" s="162"/>
      <c r="BM537" s="160"/>
      <c r="BS537" s="66"/>
      <c r="BT537" s="162"/>
      <c r="BU537" s="160"/>
      <c r="CA537" s="162"/>
      <c r="CB537" s="160"/>
      <c r="CH537" s="66"/>
      <c r="CI537" s="162"/>
      <c r="CJ537" s="155"/>
      <c r="CK537" s="155"/>
      <c r="CL537" s="155"/>
      <c r="CO537" s="66"/>
      <c r="CP537" s="162"/>
      <c r="CQ537" s="160"/>
      <c r="DT537" s="66"/>
      <c r="DU537" s="162"/>
      <c r="DV537" s="160"/>
      <c r="EE537" s="66"/>
      <c r="EF537" s="162"/>
      <c r="EG537" s="160"/>
      <c r="ER537" s="66"/>
      <c r="ES537" s="162"/>
      <c r="ET537" s="160"/>
      <c r="FR537" s="66"/>
      <c r="FS537" s="162"/>
      <c r="FT537" s="160"/>
      <c r="GR537" s="66"/>
      <c r="GS537" s="162"/>
      <c r="GT537" s="160"/>
      <c r="HG537" s="66"/>
      <c r="HH537" s="162"/>
      <c r="HK537" s="66"/>
    </row>
    <row r="538" spans="2:219">
      <c r="B538" s="160"/>
      <c r="I538" s="161"/>
      <c r="J538" s="161"/>
      <c r="L538" s="162"/>
      <c r="M538" s="160"/>
      <c r="R538" s="66"/>
      <c r="S538" s="162"/>
      <c r="Y538" s="66"/>
      <c r="Z538" s="162"/>
      <c r="AA538" s="160"/>
      <c r="AJ538" s="66"/>
      <c r="AK538" s="162"/>
      <c r="AL538" s="160"/>
      <c r="AS538" s="66"/>
      <c r="AT538" s="162"/>
      <c r="AU538" s="160"/>
      <c r="AZ538" s="66"/>
      <c r="BA538" s="162"/>
      <c r="BB538" s="160"/>
      <c r="BK538" s="66"/>
      <c r="BL538" s="162"/>
      <c r="BM538" s="160"/>
      <c r="BS538" s="66"/>
      <c r="BT538" s="162"/>
      <c r="BU538" s="160"/>
      <c r="CA538" s="162"/>
      <c r="CB538" s="160"/>
      <c r="CH538" s="66"/>
      <c r="CI538" s="162"/>
      <c r="CJ538" s="155"/>
      <c r="CK538" s="155"/>
      <c r="CL538" s="155"/>
      <c r="CO538" s="66"/>
      <c r="CP538" s="162"/>
      <c r="CQ538" s="160"/>
      <c r="DT538" s="66"/>
      <c r="DU538" s="162"/>
      <c r="DV538" s="160"/>
      <c r="EE538" s="66"/>
      <c r="EF538" s="162"/>
      <c r="EG538" s="160"/>
      <c r="ER538" s="66"/>
      <c r="ES538" s="162"/>
      <c r="ET538" s="160"/>
      <c r="FR538" s="66"/>
      <c r="FS538" s="162"/>
      <c r="FT538" s="160"/>
      <c r="GR538" s="66"/>
      <c r="GS538" s="162"/>
      <c r="GT538" s="160"/>
      <c r="HG538" s="66"/>
      <c r="HH538" s="162"/>
      <c r="HK538" s="66"/>
    </row>
    <row r="539" spans="2:219">
      <c r="B539" s="160"/>
      <c r="I539" s="161"/>
      <c r="J539" s="161"/>
      <c r="L539" s="162"/>
      <c r="M539" s="160"/>
      <c r="R539" s="66"/>
      <c r="S539" s="162"/>
      <c r="Y539" s="66"/>
      <c r="Z539" s="162"/>
      <c r="AA539" s="160"/>
      <c r="AJ539" s="66"/>
      <c r="AK539" s="162"/>
      <c r="AL539" s="160"/>
      <c r="AS539" s="66"/>
      <c r="AT539" s="162"/>
      <c r="AU539" s="160"/>
      <c r="AZ539" s="66"/>
      <c r="BA539" s="162"/>
      <c r="BB539" s="160"/>
      <c r="BK539" s="66"/>
      <c r="BL539" s="162"/>
      <c r="BM539" s="160"/>
      <c r="BS539" s="66"/>
      <c r="BT539" s="162"/>
      <c r="BU539" s="160"/>
      <c r="CA539" s="162"/>
      <c r="CB539" s="160"/>
      <c r="CH539" s="66"/>
      <c r="CI539" s="162"/>
      <c r="CJ539" s="155"/>
      <c r="CK539" s="155"/>
      <c r="CL539" s="155"/>
      <c r="CO539" s="66"/>
      <c r="CP539" s="162"/>
      <c r="CQ539" s="160"/>
      <c r="DT539" s="66"/>
      <c r="DU539" s="162"/>
      <c r="DV539" s="160"/>
      <c r="EE539" s="66"/>
      <c r="EF539" s="162"/>
      <c r="EG539" s="160"/>
      <c r="ER539" s="66"/>
      <c r="ES539" s="162"/>
      <c r="ET539" s="160"/>
      <c r="FR539" s="66"/>
      <c r="FS539" s="162"/>
      <c r="FT539" s="160"/>
      <c r="GR539" s="66"/>
      <c r="GS539" s="162"/>
      <c r="GT539" s="160"/>
      <c r="HG539" s="66"/>
      <c r="HH539" s="162"/>
      <c r="HK539" s="66"/>
    </row>
    <row r="540" spans="2:219">
      <c r="B540" s="160"/>
      <c r="I540" s="161"/>
      <c r="J540" s="161"/>
      <c r="L540" s="162"/>
      <c r="M540" s="160"/>
      <c r="R540" s="66"/>
      <c r="S540" s="162"/>
      <c r="Y540" s="66"/>
      <c r="Z540" s="162"/>
      <c r="AA540" s="160"/>
      <c r="AJ540" s="66"/>
      <c r="AK540" s="162"/>
      <c r="AL540" s="160"/>
      <c r="AS540" s="66"/>
      <c r="AT540" s="162"/>
      <c r="AU540" s="160"/>
      <c r="AZ540" s="66"/>
      <c r="BA540" s="162"/>
      <c r="BB540" s="160"/>
      <c r="BK540" s="66"/>
      <c r="BL540" s="162"/>
      <c r="BM540" s="160"/>
      <c r="BS540" s="66"/>
      <c r="BT540" s="162"/>
      <c r="BU540" s="160"/>
      <c r="CA540" s="162"/>
      <c r="CB540" s="160"/>
      <c r="CH540" s="66"/>
      <c r="CI540" s="162"/>
      <c r="CJ540" s="155"/>
      <c r="CK540" s="155"/>
      <c r="CL540" s="155"/>
      <c r="CO540" s="66"/>
      <c r="CP540" s="162"/>
      <c r="CQ540" s="160"/>
      <c r="DT540" s="66"/>
      <c r="DU540" s="162"/>
      <c r="DV540" s="160"/>
      <c r="EE540" s="66"/>
      <c r="EF540" s="162"/>
      <c r="EG540" s="160"/>
      <c r="ER540" s="66"/>
      <c r="ES540" s="162"/>
      <c r="ET540" s="160"/>
      <c r="FR540" s="66"/>
      <c r="FS540" s="162"/>
      <c r="FT540" s="160"/>
      <c r="GR540" s="66"/>
      <c r="GS540" s="162"/>
      <c r="GT540" s="160"/>
      <c r="HG540" s="66"/>
      <c r="HH540" s="162"/>
      <c r="HK540" s="66"/>
    </row>
    <row r="541" spans="2:219">
      <c r="B541" s="160"/>
      <c r="I541" s="161"/>
      <c r="J541" s="161"/>
      <c r="L541" s="162"/>
      <c r="M541" s="160"/>
      <c r="R541" s="66"/>
      <c r="S541" s="162"/>
      <c r="Y541" s="66"/>
      <c r="Z541" s="162"/>
      <c r="AA541" s="160"/>
      <c r="AJ541" s="66"/>
      <c r="AK541" s="162"/>
      <c r="AL541" s="160"/>
      <c r="AS541" s="66"/>
      <c r="AT541" s="162"/>
      <c r="AU541" s="160"/>
      <c r="AZ541" s="66"/>
      <c r="BA541" s="162"/>
      <c r="BB541" s="160"/>
      <c r="BK541" s="66"/>
      <c r="BL541" s="162"/>
      <c r="BM541" s="160"/>
      <c r="BS541" s="66"/>
      <c r="BT541" s="162"/>
      <c r="BU541" s="160"/>
      <c r="CA541" s="162"/>
      <c r="CB541" s="160"/>
      <c r="CH541" s="66"/>
      <c r="CI541" s="162"/>
      <c r="CJ541" s="155"/>
      <c r="CK541" s="155"/>
      <c r="CL541" s="155"/>
      <c r="CO541" s="66"/>
      <c r="CP541" s="162"/>
      <c r="CQ541" s="160"/>
      <c r="DT541" s="66"/>
      <c r="DU541" s="162"/>
      <c r="DV541" s="160"/>
      <c r="EE541" s="66"/>
      <c r="EF541" s="162"/>
      <c r="EG541" s="160"/>
      <c r="ER541" s="66"/>
      <c r="ES541" s="162"/>
      <c r="ET541" s="160"/>
      <c r="FR541" s="66"/>
      <c r="FS541" s="162"/>
      <c r="FT541" s="160"/>
      <c r="GR541" s="66"/>
      <c r="GS541" s="162"/>
      <c r="GT541" s="160"/>
      <c r="HG541" s="66"/>
      <c r="HH541" s="162"/>
      <c r="HK541" s="66"/>
    </row>
    <row r="542" spans="2:219">
      <c r="B542" s="160"/>
      <c r="I542" s="161"/>
      <c r="J542" s="161"/>
      <c r="L542" s="162"/>
      <c r="M542" s="160"/>
      <c r="R542" s="66"/>
      <c r="S542" s="162"/>
      <c r="Y542" s="66"/>
      <c r="Z542" s="162"/>
      <c r="AA542" s="160"/>
      <c r="AJ542" s="66"/>
      <c r="AK542" s="162"/>
      <c r="AL542" s="160"/>
      <c r="AS542" s="66"/>
      <c r="AT542" s="162"/>
      <c r="AU542" s="160"/>
      <c r="AZ542" s="66"/>
      <c r="BA542" s="162"/>
      <c r="BB542" s="160"/>
      <c r="BK542" s="66"/>
      <c r="BL542" s="162"/>
      <c r="BM542" s="160"/>
      <c r="BS542" s="66"/>
      <c r="BT542" s="162"/>
      <c r="BU542" s="160"/>
      <c r="CA542" s="162"/>
      <c r="CB542" s="160"/>
      <c r="CH542" s="66"/>
      <c r="CI542" s="162"/>
      <c r="CJ542" s="155"/>
      <c r="CK542" s="155"/>
      <c r="CL542" s="155"/>
      <c r="CO542" s="66"/>
      <c r="CP542" s="162"/>
      <c r="CQ542" s="160"/>
      <c r="DT542" s="66"/>
      <c r="DU542" s="162"/>
      <c r="DV542" s="160"/>
      <c r="EE542" s="66"/>
      <c r="EF542" s="162"/>
      <c r="EG542" s="160"/>
      <c r="ER542" s="66"/>
      <c r="ES542" s="162"/>
      <c r="ET542" s="160"/>
      <c r="FR542" s="66"/>
      <c r="FS542" s="162"/>
      <c r="FT542" s="160"/>
      <c r="GR542" s="66"/>
      <c r="GS542" s="162"/>
      <c r="GT542" s="160"/>
      <c r="HG542" s="66"/>
      <c r="HH542" s="162"/>
      <c r="HK542" s="66"/>
    </row>
    <row r="543" spans="2:219">
      <c r="B543" s="160"/>
      <c r="I543" s="161"/>
      <c r="J543" s="161"/>
      <c r="L543" s="162"/>
      <c r="M543" s="160"/>
      <c r="R543" s="66"/>
      <c r="S543" s="162"/>
      <c r="Y543" s="66"/>
      <c r="Z543" s="162"/>
      <c r="AA543" s="160"/>
      <c r="AJ543" s="66"/>
      <c r="AK543" s="162"/>
      <c r="AL543" s="160"/>
      <c r="AS543" s="66"/>
      <c r="AT543" s="162"/>
      <c r="AU543" s="160"/>
      <c r="AZ543" s="66"/>
      <c r="BA543" s="162"/>
      <c r="BB543" s="160"/>
      <c r="BK543" s="66"/>
      <c r="BL543" s="162"/>
      <c r="BM543" s="160"/>
      <c r="BS543" s="66"/>
      <c r="BT543" s="162"/>
      <c r="BU543" s="160"/>
      <c r="CA543" s="162"/>
      <c r="CB543" s="160"/>
      <c r="CH543" s="66"/>
      <c r="CI543" s="162"/>
      <c r="CJ543" s="155"/>
      <c r="CK543" s="155"/>
      <c r="CL543" s="155"/>
      <c r="CO543" s="66"/>
      <c r="CP543" s="162"/>
      <c r="CQ543" s="160"/>
      <c r="DT543" s="66"/>
      <c r="DU543" s="162"/>
      <c r="DV543" s="160"/>
      <c r="EE543" s="66"/>
      <c r="EF543" s="162"/>
      <c r="EG543" s="160"/>
      <c r="ER543" s="66"/>
      <c r="ES543" s="162"/>
      <c r="ET543" s="160"/>
      <c r="FR543" s="66"/>
      <c r="FS543" s="162"/>
      <c r="FT543" s="160"/>
      <c r="GR543" s="66"/>
      <c r="GS543" s="162"/>
      <c r="GT543" s="160"/>
      <c r="HG543" s="66"/>
      <c r="HH543" s="162"/>
      <c r="HK543" s="66"/>
    </row>
    <row r="544" spans="2:219">
      <c r="B544" s="160"/>
      <c r="I544" s="161"/>
      <c r="J544" s="161"/>
      <c r="L544" s="162"/>
      <c r="M544" s="160"/>
      <c r="R544" s="66"/>
      <c r="S544" s="162"/>
      <c r="Y544" s="66"/>
      <c r="Z544" s="162"/>
      <c r="AA544" s="160"/>
      <c r="AJ544" s="66"/>
      <c r="AK544" s="162"/>
      <c r="AL544" s="160"/>
      <c r="AS544" s="66"/>
      <c r="AT544" s="162"/>
      <c r="AU544" s="160"/>
      <c r="AZ544" s="66"/>
      <c r="BA544" s="162"/>
      <c r="BB544" s="160"/>
      <c r="BK544" s="66"/>
      <c r="BL544" s="162"/>
      <c r="BM544" s="160"/>
      <c r="BS544" s="66"/>
      <c r="BT544" s="162"/>
      <c r="BU544" s="160"/>
      <c r="CA544" s="162"/>
      <c r="CB544" s="160"/>
      <c r="CH544" s="66"/>
      <c r="CI544" s="162"/>
      <c r="CJ544" s="155"/>
      <c r="CK544" s="155"/>
      <c r="CL544" s="155"/>
      <c r="CO544" s="66"/>
      <c r="CP544" s="162"/>
      <c r="CQ544" s="160"/>
      <c r="DT544" s="66"/>
      <c r="DU544" s="162"/>
      <c r="DV544" s="160"/>
      <c r="EE544" s="66"/>
      <c r="EF544" s="162"/>
      <c r="EG544" s="160"/>
      <c r="ER544" s="66"/>
      <c r="ES544" s="162"/>
      <c r="ET544" s="160"/>
      <c r="FR544" s="66"/>
      <c r="FS544" s="162"/>
      <c r="FT544" s="160"/>
      <c r="GR544" s="66"/>
      <c r="GS544" s="162"/>
      <c r="GT544" s="160"/>
      <c r="HG544" s="66"/>
      <c r="HH544" s="162"/>
      <c r="HK544" s="66"/>
    </row>
    <row r="545" spans="2:219">
      <c r="B545" s="160"/>
      <c r="I545" s="161"/>
      <c r="J545" s="161"/>
      <c r="L545" s="162"/>
      <c r="M545" s="160"/>
      <c r="R545" s="66"/>
      <c r="S545" s="162"/>
      <c r="Y545" s="66"/>
      <c r="Z545" s="162"/>
      <c r="AA545" s="160"/>
      <c r="AJ545" s="66"/>
      <c r="AK545" s="162"/>
      <c r="AL545" s="160"/>
      <c r="AS545" s="66"/>
      <c r="AT545" s="162"/>
      <c r="AU545" s="160"/>
      <c r="AZ545" s="66"/>
      <c r="BA545" s="162"/>
      <c r="BB545" s="160"/>
      <c r="BK545" s="66"/>
      <c r="BL545" s="162"/>
      <c r="BM545" s="160"/>
      <c r="BS545" s="66"/>
      <c r="BT545" s="162"/>
      <c r="BU545" s="160"/>
      <c r="CA545" s="162"/>
      <c r="CB545" s="160"/>
      <c r="CH545" s="66"/>
      <c r="CI545" s="162"/>
      <c r="CJ545" s="155"/>
      <c r="CK545" s="155"/>
      <c r="CL545" s="155"/>
      <c r="CO545" s="66"/>
      <c r="CP545" s="162"/>
      <c r="CQ545" s="160"/>
      <c r="DT545" s="66"/>
      <c r="DU545" s="162"/>
      <c r="DV545" s="160"/>
      <c r="EE545" s="66"/>
      <c r="EF545" s="162"/>
      <c r="EG545" s="160"/>
      <c r="ER545" s="66"/>
      <c r="ES545" s="162"/>
      <c r="ET545" s="160"/>
      <c r="FR545" s="66"/>
      <c r="FS545" s="162"/>
      <c r="FT545" s="160"/>
      <c r="GR545" s="66"/>
      <c r="GS545" s="162"/>
      <c r="GT545" s="160"/>
      <c r="HG545" s="66"/>
      <c r="HH545" s="162"/>
      <c r="HK545" s="66"/>
    </row>
    <row r="546" spans="2:219">
      <c r="B546" s="160"/>
      <c r="I546" s="161"/>
      <c r="J546" s="161"/>
      <c r="L546" s="162"/>
      <c r="M546" s="160"/>
      <c r="R546" s="66"/>
      <c r="S546" s="162"/>
      <c r="Y546" s="66"/>
      <c r="Z546" s="162"/>
      <c r="AA546" s="160"/>
      <c r="AJ546" s="66"/>
      <c r="AK546" s="162"/>
      <c r="AL546" s="160"/>
      <c r="AS546" s="66"/>
      <c r="AT546" s="162"/>
      <c r="AU546" s="160"/>
      <c r="AZ546" s="66"/>
      <c r="BA546" s="162"/>
      <c r="BB546" s="160"/>
      <c r="BK546" s="66"/>
      <c r="BL546" s="162"/>
      <c r="BM546" s="160"/>
      <c r="BS546" s="66"/>
      <c r="BT546" s="162"/>
      <c r="BU546" s="160"/>
      <c r="CA546" s="162"/>
      <c r="CB546" s="160"/>
      <c r="CH546" s="66"/>
      <c r="CI546" s="162"/>
      <c r="CJ546" s="155"/>
      <c r="CK546" s="155"/>
      <c r="CL546" s="155"/>
      <c r="CO546" s="66"/>
      <c r="CP546" s="162"/>
      <c r="CQ546" s="160"/>
      <c r="DT546" s="66"/>
      <c r="DU546" s="162"/>
      <c r="DV546" s="160"/>
      <c r="EE546" s="66"/>
      <c r="EF546" s="162"/>
      <c r="EG546" s="160"/>
      <c r="ER546" s="66"/>
      <c r="ES546" s="162"/>
      <c r="ET546" s="160"/>
      <c r="FR546" s="66"/>
      <c r="FS546" s="162"/>
      <c r="FT546" s="160"/>
      <c r="GR546" s="66"/>
      <c r="GS546" s="162"/>
      <c r="GT546" s="160"/>
      <c r="HG546" s="66"/>
      <c r="HH546" s="162"/>
      <c r="HK546" s="66"/>
    </row>
    <row r="547" spans="2:219">
      <c r="B547" s="160"/>
      <c r="I547" s="161"/>
      <c r="J547" s="161"/>
      <c r="L547" s="162"/>
      <c r="M547" s="160"/>
      <c r="R547" s="66"/>
      <c r="S547" s="162"/>
      <c r="Y547" s="66"/>
      <c r="Z547" s="162"/>
      <c r="AA547" s="160"/>
      <c r="AJ547" s="66"/>
      <c r="AK547" s="162"/>
      <c r="AL547" s="160"/>
      <c r="AS547" s="66"/>
      <c r="AT547" s="162"/>
      <c r="AU547" s="160"/>
      <c r="AZ547" s="66"/>
      <c r="BA547" s="162"/>
      <c r="BB547" s="160"/>
      <c r="BK547" s="66"/>
      <c r="BL547" s="162"/>
      <c r="BM547" s="160"/>
      <c r="BS547" s="66"/>
      <c r="BT547" s="162"/>
      <c r="BU547" s="160"/>
      <c r="CA547" s="162"/>
      <c r="CB547" s="160"/>
      <c r="CH547" s="66"/>
      <c r="CI547" s="162"/>
      <c r="CJ547" s="155"/>
      <c r="CK547" s="155"/>
      <c r="CL547" s="155"/>
      <c r="CO547" s="66"/>
      <c r="CP547" s="162"/>
      <c r="CQ547" s="160"/>
      <c r="DT547" s="66"/>
      <c r="DU547" s="162"/>
      <c r="DV547" s="160"/>
      <c r="EE547" s="66"/>
      <c r="EF547" s="162"/>
      <c r="EG547" s="160"/>
      <c r="ER547" s="66"/>
      <c r="ES547" s="162"/>
      <c r="ET547" s="160"/>
      <c r="FR547" s="66"/>
      <c r="FS547" s="162"/>
      <c r="FT547" s="160"/>
      <c r="GR547" s="66"/>
      <c r="GS547" s="162"/>
      <c r="GT547" s="160"/>
      <c r="HG547" s="66"/>
      <c r="HH547" s="162"/>
      <c r="HK547" s="66"/>
    </row>
    <row r="548" spans="2:219">
      <c r="B548" s="160"/>
      <c r="I548" s="161"/>
      <c r="J548" s="161"/>
      <c r="L548" s="162"/>
      <c r="M548" s="160"/>
      <c r="R548" s="66"/>
      <c r="S548" s="162"/>
      <c r="Y548" s="66"/>
      <c r="Z548" s="162"/>
      <c r="AA548" s="160"/>
      <c r="AJ548" s="66"/>
      <c r="AK548" s="162"/>
      <c r="AL548" s="160"/>
      <c r="AS548" s="66"/>
      <c r="AT548" s="162"/>
      <c r="AU548" s="160"/>
      <c r="AZ548" s="66"/>
      <c r="BA548" s="162"/>
      <c r="BB548" s="160"/>
      <c r="BK548" s="66"/>
      <c r="BL548" s="162"/>
      <c r="BM548" s="160"/>
      <c r="BS548" s="66"/>
      <c r="BT548" s="162"/>
      <c r="BU548" s="160"/>
      <c r="CA548" s="162"/>
      <c r="CB548" s="160"/>
      <c r="CH548" s="66"/>
      <c r="CI548" s="162"/>
      <c r="CJ548" s="155"/>
      <c r="CK548" s="155"/>
      <c r="CL548" s="155"/>
      <c r="CO548" s="66"/>
      <c r="CP548" s="162"/>
      <c r="CQ548" s="160"/>
      <c r="DT548" s="66"/>
      <c r="DU548" s="162"/>
      <c r="DV548" s="160"/>
      <c r="EE548" s="66"/>
      <c r="EF548" s="162"/>
      <c r="EG548" s="160"/>
      <c r="ER548" s="66"/>
      <c r="ES548" s="162"/>
      <c r="ET548" s="160"/>
      <c r="FR548" s="66"/>
      <c r="FS548" s="162"/>
      <c r="FT548" s="160"/>
      <c r="GR548" s="66"/>
      <c r="GS548" s="162"/>
      <c r="GT548" s="160"/>
      <c r="HG548" s="66"/>
      <c r="HH548" s="162"/>
      <c r="HK548" s="66"/>
    </row>
    <row r="549" spans="2:219">
      <c r="B549" s="160"/>
      <c r="I549" s="161"/>
      <c r="J549" s="161"/>
      <c r="L549" s="162"/>
      <c r="M549" s="160"/>
      <c r="R549" s="66"/>
      <c r="S549" s="162"/>
      <c r="Y549" s="66"/>
      <c r="Z549" s="162"/>
      <c r="AA549" s="160"/>
      <c r="AJ549" s="66"/>
      <c r="AK549" s="162"/>
      <c r="AL549" s="160"/>
      <c r="AS549" s="66"/>
      <c r="AT549" s="162"/>
      <c r="AU549" s="160"/>
      <c r="AZ549" s="66"/>
      <c r="BA549" s="162"/>
      <c r="BB549" s="160"/>
      <c r="BK549" s="66"/>
      <c r="BL549" s="162"/>
      <c r="BM549" s="160"/>
      <c r="BS549" s="66"/>
      <c r="BT549" s="162"/>
      <c r="BU549" s="160"/>
      <c r="CA549" s="162"/>
      <c r="CB549" s="160"/>
      <c r="CH549" s="66"/>
      <c r="CI549" s="162"/>
      <c r="CJ549" s="155"/>
      <c r="CK549" s="155"/>
      <c r="CL549" s="155"/>
      <c r="CO549" s="66"/>
      <c r="CP549" s="162"/>
      <c r="CQ549" s="160"/>
      <c r="DT549" s="66"/>
      <c r="DU549" s="162"/>
      <c r="DV549" s="160"/>
      <c r="EE549" s="66"/>
      <c r="EF549" s="162"/>
      <c r="EG549" s="160"/>
      <c r="ER549" s="66"/>
      <c r="ES549" s="162"/>
      <c r="ET549" s="160"/>
      <c r="FR549" s="66"/>
      <c r="FS549" s="162"/>
      <c r="FT549" s="160"/>
      <c r="GR549" s="66"/>
      <c r="GS549" s="162"/>
      <c r="GT549" s="160"/>
      <c r="HG549" s="66"/>
      <c r="HH549" s="162"/>
      <c r="HK549" s="66"/>
    </row>
    <row r="550" spans="2:219">
      <c r="B550" s="160"/>
      <c r="I550" s="161"/>
      <c r="J550" s="161"/>
      <c r="L550" s="162"/>
      <c r="M550" s="160"/>
      <c r="R550" s="66"/>
      <c r="S550" s="162"/>
      <c r="Y550" s="66"/>
      <c r="Z550" s="162"/>
      <c r="AA550" s="160"/>
      <c r="AJ550" s="66"/>
      <c r="AK550" s="162"/>
      <c r="AL550" s="160"/>
      <c r="AS550" s="66"/>
      <c r="AT550" s="162"/>
      <c r="AU550" s="160"/>
      <c r="AZ550" s="66"/>
      <c r="BA550" s="162"/>
      <c r="BB550" s="160"/>
      <c r="BK550" s="66"/>
      <c r="BL550" s="162"/>
      <c r="BM550" s="160"/>
      <c r="BS550" s="66"/>
      <c r="BT550" s="162"/>
      <c r="BU550" s="160"/>
      <c r="CA550" s="162"/>
      <c r="CB550" s="160"/>
      <c r="CH550" s="66"/>
      <c r="CI550" s="162"/>
      <c r="CJ550" s="155"/>
      <c r="CK550" s="155"/>
      <c r="CL550" s="155"/>
      <c r="CO550" s="66"/>
      <c r="CP550" s="162"/>
      <c r="CQ550" s="160"/>
      <c r="DT550" s="66"/>
      <c r="DU550" s="162"/>
      <c r="DV550" s="160"/>
      <c r="EE550" s="66"/>
      <c r="EF550" s="162"/>
      <c r="EG550" s="160"/>
      <c r="ER550" s="66"/>
      <c r="ES550" s="162"/>
      <c r="ET550" s="160"/>
      <c r="FR550" s="66"/>
      <c r="FS550" s="162"/>
      <c r="FT550" s="160"/>
      <c r="GR550" s="66"/>
      <c r="GS550" s="162"/>
      <c r="GT550" s="160"/>
      <c r="HG550" s="66"/>
      <c r="HH550" s="162"/>
      <c r="HK550" s="66"/>
    </row>
    <row r="551" spans="2:219">
      <c r="B551" s="160"/>
      <c r="I551" s="161"/>
      <c r="J551" s="161"/>
      <c r="L551" s="162"/>
      <c r="M551" s="160"/>
      <c r="R551" s="66"/>
      <c r="S551" s="162"/>
      <c r="Y551" s="66"/>
      <c r="Z551" s="162"/>
      <c r="AA551" s="160"/>
      <c r="AJ551" s="66"/>
      <c r="AK551" s="162"/>
      <c r="AL551" s="160"/>
      <c r="AS551" s="66"/>
      <c r="AT551" s="162"/>
      <c r="AU551" s="160"/>
      <c r="AZ551" s="66"/>
      <c r="BA551" s="162"/>
      <c r="BB551" s="160"/>
      <c r="BK551" s="66"/>
      <c r="BL551" s="162"/>
      <c r="BM551" s="160"/>
      <c r="BS551" s="66"/>
      <c r="BT551" s="162"/>
      <c r="BU551" s="160"/>
      <c r="CA551" s="162"/>
      <c r="CB551" s="160"/>
      <c r="CH551" s="66"/>
      <c r="CI551" s="162"/>
      <c r="CJ551" s="155"/>
      <c r="CK551" s="155"/>
      <c r="CL551" s="155"/>
      <c r="CO551" s="66"/>
      <c r="CP551" s="162"/>
      <c r="CQ551" s="160"/>
      <c r="DT551" s="66"/>
      <c r="DU551" s="162"/>
      <c r="DV551" s="160"/>
      <c r="EE551" s="66"/>
      <c r="EF551" s="162"/>
      <c r="EG551" s="160"/>
      <c r="ER551" s="66"/>
      <c r="ES551" s="162"/>
      <c r="ET551" s="160"/>
      <c r="FR551" s="66"/>
      <c r="FS551" s="162"/>
      <c r="FT551" s="160"/>
      <c r="GR551" s="66"/>
      <c r="GS551" s="162"/>
      <c r="GT551" s="160"/>
      <c r="HG551" s="66"/>
      <c r="HH551" s="162"/>
      <c r="HK551" s="66"/>
    </row>
    <row r="552" spans="2:219">
      <c r="B552" s="160"/>
      <c r="I552" s="161"/>
      <c r="J552" s="161"/>
      <c r="L552" s="162"/>
      <c r="M552" s="160"/>
      <c r="R552" s="66"/>
      <c r="S552" s="162"/>
      <c r="Y552" s="66"/>
      <c r="Z552" s="162"/>
      <c r="AA552" s="160"/>
      <c r="AJ552" s="66"/>
      <c r="AK552" s="162"/>
      <c r="AL552" s="160"/>
      <c r="AS552" s="66"/>
      <c r="AT552" s="162"/>
      <c r="AU552" s="160"/>
      <c r="AZ552" s="66"/>
      <c r="BA552" s="162"/>
      <c r="BB552" s="160"/>
      <c r="BK552" s="66"/>
      <c r="BL552" s="162"/>
      <c r="BM552" s="160"/>
      <c r="BS552" s="66"/>
      <c r="BT552" s="162"/>
      <c r="BU552" s="160"/>
      <c r="CA552" s="162"/>
      <c r="CB552" s="160"/>
      <c r="CH552" s="66"/>
      <c r="CI552" s="162"/>
      <c r="CJ552" s="155"/>
      <c r="CK552" s="155"/>
      <c r="CL552" s="155"/>
      <c r="CO552" s="66"/>
      <c r="CP552" s="162"/>
      <c r="CQ552" s="160"/>
      <c r="DT552" s="66"/>
      <c r="DU552" s="162"/>
      <c r="DV552" s="160"/>
      <c r="EE552" s="66"/>
      <c r="EF552" s="162"/>
      <c r="EG552" s="160"/>
      <c r="ER552" s="66"/>
      <c r="ES552" s="162"/>
      <c r="ET552" s="160"/>
      <c r="FR552" s="66"/>
      <c r="FS552" s="162"/>
      <c r="FT552" s="160"/>
      <c r="GR552" s="66"/>
      <c r="GS552" s="162"/>
      <c r="GT552" s="160"/>
      <c r="HG552" s="66"/>
      <c r="HH552" s="162"/>
      <c r="HK552" s="66"/>
    </row>
    <row r="553" spans="2:219">
      <c r="B553" s="160"/>
      <c r="I553" s="161"/>
      <c r="J553" s="161"/>
      <c r="L553" s="162"/>
      <c r="M553" s="160"/>
      <c r="R553" s="66"/>
      <c r="S553" s="162"/>
      <c r="Y553" s="66"/>
      <c r="Z553" s="162"/>
      <c r="AA553" s="160"/>
      <c r="AJ553" s="66"/>
      <c r="AK553" s="162"/>
      <c r="AL553" s="160"/>
      <c r="AS553" s="66"/>
      <c r="AT553" s="162"/>
      <c r="AU553" s="160"/>
      <c r="AZ553" s="66"/>
      <c r="BA553" s="162"/>
      <c r="BB553" s="160"/>
      <c r="BK553" s="66"/>
      <c r="BL553" s="162"/>
      <c r="BM553" s="160"/>
      <c r="BS553" s="66"/>
      <c r="BT553" s="162"/>
      <c r="BU553" s="160"/>
      <c r="CA553" s="162"/>
      <c r="CB553" s="160"/>
      <c r="CH553" s="66"/>
      <c r="CI553" s="162"/>
      <c r="CJ553" s="155"/>
      <c r="CK553" s="155"/>
      <c r="CL553" s="155"/>
      <c r="CO553" s="66"/>
      <c r="CP553" s="162"/>
      <c r="CQ553" s="160"/>
      <c r="DT553" s="66"/>
      <c r="DU553" s="162"/>
      <c r="DV553" s="160"/>
      <c r="EE553" s="66"/>
      <c r="EF553" s="162"/>
      <c r="EG553" s="160"/>
      <c r="ER553" s="66"/>
      <c r="ES553" s="162"/>
      <c r="ET553" s="160"/>
      <c r="FR553" s="66"/>
      <c r="FS553" s="162"/>
      <c r="FT553" s="160"/>
      <c r="GR553" s="66"/>
      <c r="GS553" s="162"/>
      <c r="GT553" s="160"/>
      <c r="HG553" s="66"/>
      <c r="HH553" s="162"/>
      <c r="HK553" s="66"/>
    </row>
    <row r="554" spans="2:219">
      <c r="B554" s="160"/>
      <c r="I554" s="161"/>
      <c r="J554" s="161"/>
      <c r="L554" s="162"/>
      <c r="M554" s="160"/>
      <c r="R554" s="66"/>
      <c r="S554" s="162"/>
      <c r="Y554" s="66"/>
      <c r="Z554" s="162"/>
      <c r="AA554" s="160"/>
      <c r="AJ554" s="66"/>
      <c r="AK554" s="162"/>
      <c r="AL554" s="160"/>
      <c r="AS554" s="66"/>
      <c r="AT554" s="162"/>
      <c r="AU554" s="160"/>
      <c r="AZ554" s="66"/>
      <c r="BA554" s="162"/>
      <c r="BB554" s="160"/>
      <c r="BK554" s="66"/>
      <c r="BL554" s="162"/>
      <c r="BM554" s="160"/>
      <c r="BS554" s="66"/>
      <c r="BT554" s="162"/>
      <c r="BU554" s="160"/>
      <c r="CA554" s="162"/>
      <c r="CB554" s="160"/>
      <c r="CH554" s="66"/>
      <c r="CI554" s="162"/>
      <c r="CJ554" s="155"/>
      <c r="CK554" s="155"/>
      <c r="CL554" s="155"/>
      <c r="CO554" s="66"/>
      <c r="CP554" s="162"/>
      <c r="CQ554" s="160"/>
      <c r="DT554" s="66"/>
      <c r="DU554" s="162"/>
      <c r="DV554" s="160"/>
      <c r="EE554" s="66"/>
      <c r="EF554" s="162"/>
      <c r="EG554" s="160"/>
      <c r="ER554" s="66"/>
      <c r="ES554" s="162"/>
      <c r="ET554" s="160"/>
      <c r="FR554" s="66"/>
      <c r="FS554" s="162"/>
      <c r="FT554" s="160"/>
      <c r="GR554" s="66"/>
      <c r="GS554" s="162"/>
      <c r="GT554" s="160"/>
      <c r="HG554" s="66"/>
      <c r="HH554" s="162"/>
      <c r="HK554" s="66"/>
    </row>
    <row r="555" spans="2:219">
      <c r="B555" s="160"/>
      <c r="I555" s="161"/>
      <c r="J555" s="161"/>
      <c r="L555" s="162"/>
      <c r="M555" s="160"/>
      <c r="R555" s="66"/>
      <c r="S555" s="162"/>
      <c r="Y555" s="66"/>
      <c r="Z555" s="162"/>
      <c r="AA555" s="160"/>
      <c r="AJ555" s="66"/>
      <c r="AK555" s="162"/>
      <c r="AL555" s="160"/>
      <c r="AS555" s="66"/>
      <c r="AT555" s="162"/>
      <c r="AU555" s="160"/>
      <c r="AZ555" s="66"/>
      <c r="BA555" s="162"/>
      <c r="BB555" s="160"/>
      <c r="BK555" s="66"/>
      <c r="BL555" s="162"/>
      <c r="BM555" s="160"/>
      <c r="BS555" s="66"/>
      <c r="BT555" s="162"/>
      <c r="BU555" s="160"/>
      <c r="CA555" s="162"/>
      <c r="CB555" s="160"/>
      <c r="CH555" s="66"/>
      <c r="CI555" s="162"/>
      <c r="CJ555" s="155"/>
      <c r="CK555" s="155"/>
      <c r="CL555" s="155"/>
      <c r="CO555" s="66"/>
      <c r="CP555" s="162"/>
      <c r="CQ555" s="160"/>
      <c r="DT555" s="66"/>
      <c r="DU555" s="162"/>
      <c r="DV555" s="160"/>
      <c r="EE555" s="66"/>
      <c r="EF555" s="162"/>
      <c r="EG555" s="160"/>
      <c r="ER555" s="66"/>
      <c r="ES555" s="162"/>
      <c r="ET555" s="160"/>
      <c r="FR555" s="66"/>
      <c r="FS555" s="162"/>
      <c r="FT555" s="160"/>
      <c r="GR555" s="66"/>
      <c r="GS555" s="162"/>
      <c r="GT555" s="160"/>
      <c r="HG555" s="66"/>
      <c r="HH555" s="162"/>
      <c r="HK555" s="66"/>
    </row>
    <row r="556" spans="2:219">
      <c r="B556" s="160"/>
      <c r="I556" s="161"/>
      <c r="J556" s="161"/>
      <c r="L556" s="162"/>
      <c r="M556" s="160"/>
      <c r="R556" s="66"/>
      <c r="S556" s="162"/>
      <c r="Y556" s="66"/>
      <c r="Z556" s="162"/>
      <c r="AA556" s="160"/>
      <c r="AJ556" s="66"/>
      <c r="AK556" s="162"/>
      <c r="AL556" s="160"/>
      <c r="AS556" s="66"/>
      <c r="AT556" s="162"/>
      <c r="AU556" s="160"/>
      <c r="AZ556" s="66"/>
      <c r="BA556" s="162"/>
      <c r="BB556" s="160"/>
      <c r="BK556" s="66"/>
      <c r="BL556" s="162"/>
      <c r="BM556" s="160"/>
      <c r="BS556" s="66"/>
      <c r="BT556" s="162"/>
      <c r="BU556" s="160"/>
      <c r="CA556" s="162"/>
      <c r="CB556" s="160"/>
      <c r="CH556" s="66"/>
      <c r="CI556" s="162"/>
      <c r="CJ556" s="155"/>
      <c r="CK556" s="155"/>
      <c r="CL556" s="155"/>
      <c r="CO556" s="66"/>
      <c r="CP556" s="162"/>
      <c r="CQ556" s="160"/>
      <c r="DT556" s="66"/>
      <c r="DU556" s="162"/>
      <c r="DV556" s="160"/>
      <c r="EE556" s="66"/>
      <c r="EF556" s="162"/>
      <c r="EG556" s="160"/>
      <c r="ER556" s="66"/>
      <c r="ES556" s="162"/>
      <c r="ET556" s="160"/>
      <c r="FR556" s="66"/>
      <c r="FS556" s="162"/>
      <c r="FT556" s="160"/>
      <c r="GR556" s="66"/>
      <c r="GS556" s="162"/>
      <c r="GT556" s="160"/>
      <c r="HG556" s="66"/>
      <c r="HH556" s="162"/>
      <c r="HK556" s="66"/>
    </row>
    <row r="557" spans="2:219">
      <c r="B557" s="160"/>
      <c r="I557" s="161"/>
      <c r="J557" s="161"/>
      <c r="L557" s="162"/>
      <c r="M557" s="160"/>
      <c r="R557" s="66"/>
      <c r="S557" s="162"/>
      <c r="Y557" s="66"/>
      <c r="Z557" s="162"/>
      <c r="AA557" s="160"/>
      <c r="AJ557" s="66"/>
      <c r="AK557" s="162"/>
      <c r="AL557" s="160"/>
      <c r="AS557" s="66"/>
      <c r="AT557" s="162"/>
      <c r="AU557" s="160"/>
      <c r="AZ557" s="66"/>
      <c r="BA557" s="162"/>
      <c r="BB557" s="160"/>
      <c r="BK557" s="66"/>
      <c r="BL557" s="162"/>
      <c r="BM557" s="160"/>
      <c r="BS557" s="66"/>
      <c r="BT557" s="162"/>
      <c r="BU557" s="160"/>
      <c r="CA557" s="162"/>
      <c r="CB557" s="160"/>
      <c r="CH557" s="66"/>
      <c r="CI557" s="162"/>
      <c r="CJ557" s="155"/>
      <c r="CK557" s="155"/>
      <c r="CL557" s="155"/>
      <c r="CO557" s="66"/>
      <c r="CP557" s="162"/>
      <c r="CQ557" s="160"/>
      <c r="DT557" s="66"/>
      <c r="DU557" s="162"/>
      <c r="DV557" s="160"/>
      <c r="EE557" s="66"/>
      <c r="EF557" s="162"/>
      <c r="EG557" s="160"/>
      <c r="ER557" s="66"/>
      <c r="ES557" s="162"/>
      <c r="ET557" s="160"/>
      <c r="FR557" s="66"/>
      <c r="FS557" s="162"/>
      <c r="FT557" s="160"/>
      <c r="GR557" s="66"/>
      <c r="GS557" s="162"/>
      <c r="GT557" s="160"/>
      <c r="HG557" s="66"/>
      <c r="HH557" s="162"/>
      <c r="HK557" s="66"/>
    </row>
    <row r="558" spans="2:219">
      <c r="B558" s="160"/>
      <c r="I558" s="161"/>
      <c r="J558" s="161"/>
      <c r="L558" s="162"/>
      <c r="M558" s="160"/>
      <c r="R558" s="66"/>
      <c r="S558" s="162"/>
      <c r="Y558" s="66"/>
      <c r="Z558" s="162"/>
      <c r="AA558" s="160"/>
      <c r="AJ558" s="66"/>
      <c r="AK558" s="162"/>
      <c r="AL558" s="160"/>
      <c r="AS558" s="66"/>
      <c r="AT558" s="162"/>
      <c r="AU558" s="160"/>
      <c r="AZ558" s="66"/>
      <c r="BA558" s="162"/>
      <c r="BB558" s="160"/>
      <c r="BK558" s="66"/>
      <c r="BL558" s="162"/>
      <c r="BM558" s="160"/>
      <c r="BS558" s="66"/>
      <c r="BT558" s="162"/>
      <c r="BU558" s="160"/>
      <c r="CA558" s="162"/>
      <c r="CB558" s="160"/>
      <c r="CH558" s="66"/>
      <c r="CI558" s="162"/>
      <c r="CJ558" s="155"/>
      <c r="CK558" s="155"/>
      <c r="CL558" s="155"/>
      <c r="CO558" s="66"/>
      <c r="CP558" s="162"/>
      <c r="CQ558" s="160"/>
      <c r="DT558" s="66"/>
      <c r="DU558" s="162"/>
      <c r="DV558" s="160"/>
      <c r="EE558" s="66"/>
      <c r="EF558" s="162"/>
      <c r="EG558" s="160"/>
      <c r="ER558" s="66"/>
      <c r="ES558" s="162"/>
      <c r="ET558" s="160"/>
      <c r="FR558" s="66"/>
      <c r="FS558" s="162"/>
      <c r="FT558" s="160"/>
      <c r="GR558" s="66"/>
      <c r="GS558" s="162"/>
      <c r="GT558" s="160"/>
      <c r="HG558" s="66"/>
      <c r="HH558" s="162"/>
      <c r="HK558" s="66"/>
    </row>
    <row r="559" spans="2:219">
      <c r="B559" s="160"/>
      <c r="I559" s="161"/>
      <c r="J559" s="161"/>
      <c r="L559" s="162"/>
      <c r="M559" s="160"/>
      <c r="R559" s="66"/>
      <c r="S559" s="162"/>
      <c r="Y559" s="66"/>
      <c r="Z559" s="162"/>
      <c r="AA559" s="160"/>
      <c r="AJ559" s="66"/>
      <c r="AK559" s="162"/>
      <c r="AL559" s="160"/>
      <c r="AS559" s="66"/>
      <c r="AT559" s="162"/>
      <c r="AU559" s="160"/>
      <c r="AZ559" s="66"/>
      <c r="BA559" s="162"/>
      <c r="BB559" s="160"/>
      <c r="BK559" s="66"/>
      <c r="BL559" s="162"/>
      <c r="BM559" s="160"/>
      <c r="BS559" s="66"/>
      <c r="BT559" s="162"/>
      <c r="BU559" s="160"/>
      <c r="CA559" s="162"/>
      <c r="CB559" s="160"/>
      <c r="CH559" s="66"/>
      <c r="CI559" s="162"/>
      <c r="CJ559" s="155"/>
      <c r="CK559" s="155"/>
      <c r="CL559" s="155"/>
      <c r="CO559" s="66"/>
      <c r="CP559" s="162"/>
      <c r="CQ559" s="160"/>
      <c r="DT559" s="66"/>
      <c r="DU559" s="162"/>
      <c r="DV559" s="160"/>
      <c r="EE559" s="66"/>
      <c r="EF559" s="162"/>
      <c r="EG559" s="160"/>
      <c r="ER559" s="66"/>
      <c r="ES559" s="162"/>
      <c r="ET559" s="160"/>
      <c r="FR559" s="66"/>
      <c r="FS559" s="162"/>
      <c r="FT559" s="160"/>
      <c r="GR559" s="66"/>
      <c r="GS559" s="162"/>
      <c r="GT559" s="160"/>
      <c r="HG559" s="66"/>
      <c r="HH559" s="162"/>
      <c r="HK559" s="66"/>
    </row>
    <row r="560" spans="2:219">
      <c r="B560" s="160"/>
      <c r="I560" s="161"/>
      <c r="J560" s="161"/>
      <c r="L560" s="162"/>
      <c r="M560" s="160"/>
      <c r="R560" s="66"/>
      <c r="S560" s="162"/>
      <c r="Y560" s="66"/>
      <c r="Z560" s="162"/>
      <c r="AA560" s="160"/>
      <c r="AJ560" s="66"/>
      <c r="AK560" s="162"/>
      <c r="AL560" s="160"/>
      <c r="AS560" s="66"/>
      <c r="AT560" s="162"/>
      <c r="AU560" s="160"/>
      <c r="AZ560" s="66"/>
      <c r="BA560" s="162"/>
      <c r="BB560" s="160"/>
      <c r="BK560" s="66"/>
      <c r="BL560" s="162"/>
      <c r="BM560" s="160"/>
      <c r="BS560" s="66"/>
      <c r="BT560" s="162"/>
      <c r="BU560" s="160"/>
      <c r="CA560" s="162"/>
      <c r="CB560" s="160"/>
      <c r="CH560" s="66"/>
      <c r="CI560" s="162"/>
      <c r="CJ560" s="155"/>
      <c r="CK560" s="155"/>
      <c r="CL560" s="155"/>
      <c r="CO560" s="66"/>
      <c r="CP560" s="162"/>
      <c r="CQ560" s="160"/>
      <c r="DT560" s="66"/>
      <c r="DU560" s="162"/>
      <c r="DV560" s="160"/>
      <c r="EE560" s="66"/>
      <c r="EF560" s="162"/>
      <c r="EG560" s="160"/>
      <c r="ER560" s="66"/>
      <c r="ES560" s="162"/>
      <c r="ET560" s="160"/>
      <c r="FR560" s="66"/>
      <c r="FS560" s="162"/>
      <c r="FT560" s="160"/>
      <c r="GR560" s="66"/>
      <c r="GS560" s="162"/>
      <c r="GT560" s="160"/>
      <c r="HG560" s="66"/>
      <c r="HH560" s="162"/>
      <c r="HK560" s="66"/>
    </row>
    <row r="561" spans="2:219">
      <c r="B561" s="160"/>
      <c r="I561" s="161"/>
      <c r="J561" s="161"/>
      <c r="L561" s="162"/>
      <c r="M561" s="160"/>
      <c r="R561" s="66"/>
      <c r="S561" s="162"/>
      <c r="Y561" s="66"/>
      <c r="Z561" s="162"/>
      <c r="AA561" s="160"/>
      <c r="AJ561" s="66"/>
      <c r="AK561" s="162"/>
      <c r="AL561" s="160"/>
      <c r="AS561" s="66"/>
      <c r="AT561" s="162"/>
      <c r="AU561" s="160"/>
      <c r="AZ561" s="66"/>
      <c r="BA561" s="162"/>
      <c r="BB561" s="160"/>
      <c r="BK561" s="66"/>
      <c r="BL561" s="162"/>
      <c r="BM561" s="160"/>
      <c r="BS561" s="66"/>
      <c r="BT561" s="162"/>
      <c r="BU561" s="160"/>
      <c r="CA561" s="162"/>
      <c r="CB561" s="160"/>
      <c r="CH561" s="66"/>
      <c r="CI561" s="162"/>
      <c r="CJ561" s="155"/>
      <c r="CK561" s="155"/>
      <c r="CL561" s="155"/>
      <c r="CO561" s="66"/>
      <c r="CP561" s="162"/>
      <c r="CQ561" s="160"/>
      <c r="DT561" s="66"/>
      <c r="DU561" s="162"/>
      <c r="DV561" s="160"/>
      <c r="EE561" s="66"/>
      <c r="EF561" s="162"/>
      <c r="EG561" s="160"/>
      <c r="ER561" s="66"/>
      <c r="ES561" s="162"/>
      <c r="ET561" s="160"/>
      <c r="FR561" s="66"/>
      <c r="FS561" s="162"/>
      <c r="FT561" s="160"/>
      <c r="GR561" s="66"/>
      <c r="GS561" s="162"/>
      <c r="GT561" s="160"/>
      <c r="HG561" s="66"/>
      <c r="HH561" s="162"/>
      <c r="HK561" s="66"/>
    </row>
    <row r="562" spans="2:219">
      <c r="B562" s="160"/>
      <c r="I562" s="161"/>
      <c r="J562" s="161"/>
      <c r="L562" s="162"/>
      <c r="M562" s="160"/>
      <c r="R562" s="66"/>
      <c r="S562" s="162"/>
      <c r="Y562" s="66"/>
      <c r="Z562" s="162"/>
      <c r="AA562" s="160"/>
      <c r="AJ562" s="66"/>
      <c r="AK562" s="162"/>
      <c r="AL562" s="160"/>
      <c r="AS562" s="66"/>
      <c r="AT562" s="162"/>
      <c r="AU562" s="160"/>
      <c r="AZ562" s="66"/>
      <c r="BA562" s="162"/>
      <c r="BB562" s="160"/>
      <c r="BK562" s="66"/>
      <c r="BL562" s="162"/>
      <c r="BM562" s="160"/>
      <c r="BS562" s="66"/>
      <c r="BT562" s="162"/>
      <c r="BU562" s="160"/>
      <c r="CA562" s="162"/>
      <c r="CB562" s="160"/>
      <c r="CH562" s="66"/>
      <c r="CI562" s="162"/>
      <c r="CJ562" s="155"/>
      <c r="CK562" s="155"/>
      <c r="CL562" s="155"/>
      <c r="CO562" s="66"/>
      <c r="CP562" s="162"/>
      <c r="CQ562" s="160"/>
      <c r="DT562" s="66"/>
      <c r="DU562" s="162"/>
      <c r="DV562" s="160"/>
      <c r="EE562" s="66"/>
      <c r="EF562" s="162"/>
      <c r="EG562" s="160"/>
      <c r="ER562" s="66"/>
      <c r="ES562" s="162"/>
      <c r="ET562" s="160"/>
      <c r="FR562" s="66"/>
      <c r="FS562" s="162"/>
      <c r="FT562" s="160"/>
      <c r="GR562" s="66"/>
      <c r="GS562" s="162"/>
      <c r="GT562" s="160"/>
      <c r="HG562" s="66"/>
      <c r="HH562" s="162"/>
      <c r="HK562" s="66"/>
    </row>
    <row r="563" spans="2:219">
      <c r="B563" s="160"/>
      <c r="I563" s="161"/>
      <c r="J563" s="161"/>
      <c r="L563" s="162"/>
      <c r="M563" s="160"/>
      <c r="R563" s="66"/>
      <c r="S563" s="162"/>
      <c r="Y563" s="66"/>
      <c r="Z563" s="162"/>
      <c r="AA563" s="160"/>
      <c r="AJ563" s="66"/>
      <c r="AK563" s="162"/>
      <c r="AL563" s="160"/>
      <c r="AS563" s="66"/>
      <c r="AT563" s="162"/>
      <c r="AU563" s="160"/>
      <c r="AZ563" s="66"/>
      <c r="BA563" s="162"/>
      <c r="BB563" s="160"/>
      <c r="BK563" s="66"/>
      <c r="BL563" s="162"/>
      <c r="BM563" s="160"/>
      <c r="BS563" s="66"/>
      <c r="BT563" s="162"/>
      <c r="BU563" s="160"/>
      <c r="CA563" s="162"/>
      <c r="CB563" s="160"/>
      <c r="CH563" s="66"/>
      <c r="CI563" s="162"/>
      <c r="CJ563" s="155"/>
      <c r="CK563" s="155"/>
      <c r="CL563" s="155"/>
      <c r="CO563" s="66"/>
      <c r="CP563" s="162"/>
      <c r="CQ563" s="160"/>
      <c r="DT563" s="66"/>
      <c r="DU563" s="162"/>
      <c r="DV563" s="160"/>
      <c r="EE563" s="66"/>
      <c r="EF563" s="162"/>
      <c r="EG563" s="160"/>
      <c r="ER563" s="66"/>
      <c r="ES563" s="162"/>
      <c r="ET563" s="160"/>
      <c r="FR563" s="66"/>
      <c r="FS563" s="162"/>
      <c r="FT563" s="160"/>
      <c r="GR563" s="66"/>
      <c r="GS563" s="162"/>
      <c r="GT563" s="160"/>
      <c r="HG563" s="66"/>
      <c r="HH563" s="162"/>
      <c r="HK563" s="66"/>
    </row>
    <row r="564" spans="2:219">
      <c r="B564" s="160"/>
      <c r="I564" s="161"/>
      <c r="J564" s="161"/>
      <c r="L564" s="162"/>
      <c r="M564" s="160"/>
      <c r="R564" s="66"/>
      <c r="S564" s="162"/>
      <c r="Y564" s="66"/>
      <c r="Z564" s="162"/>
      <c r="AA564" s="160"/>
      <c r="AJ564" s="66"/>
      <c r="AK564" s="162"/>
      <c r="AL564" s="160"/>
      <c r="AS564" s="66"/>
      <c r="AT564" s="162"/>
      <c r="AU564" s="160"/>
      <c r="AZ564" s="66"/>
      <c r="BA564" s="162"/>
      <c r="BB564" s="160"/>
      <c r="BK564" s="66"/>
      <c r="BL564" s="162"/>
      <c r="BM564" s="160"/>
      <c r="BS564" s="66"/>
      <c r="BT564" s="162"/>
      <c r="BU564" s="160"/>
      <c r="CA564" s="162"/>
      <c r="CB564" s="160"/>
      <c r="CH564" s="66"/>
      <c r="CI564" s="162"/>
      <c r="CJ564" s="155"/>
      <c r="CK564" s="155"/>
      <c r="CL564" s="155"/>
      <c r="CO564" s="66"/>
      <c r="CP564" s="162"/>
      <c r="CQ564" s="160"/>
      <c r="DT564" s="66"/>
      <c r="DU564" s="162"/>
      <c r="DV564" s="160"/>
      <c r="EE564" s="66"/>
      <c r="EF564" s="162"/>
      <c r="EG564" s="160"/>
      <c r="ER564" s="66"/>
      <c r="ES564" s="162"/>
      <c r="ET564" s="160"/>
      <c r="FR564" s="66"/>
      <c r="FS564" s="162"/>
      <c r="FT564" s="160"/>
      <c r="GR564" s="66"/>
      <c r="GS564" s="162"/>
      <c r="GT564" s="160"/>
      <c r="HG564" s="66"/>
      <c r="HH564" s="162"/>
      <c r="HK564" s="66"/>
    </row>
    <row r="565" spans="2:219">
      <c r="B565" s="160"/>
      <c r="I565" s="161"/>
      <c r="J565" s="161"/>
      <c r="L565" s="162"/>
      <c r="M565" s="160"/>
      <c r="R565" s="66"/>
      <c r="S565" s="162"/>
      <c r="Y565" s="66"/>
      <c r="Z565" s="162"/>
      <c r="AA565" s="160"/>
      <c r="AJ565" s="66"/>
      <c r="AK565" s="162"/>
      <c r="AL565" s="160"/>
      <c r="AS565" s="66"/>
      <c r="AT565" s="162"/>
      <c r="AU565" s="160"/>
      <c r="AZ565" s="66"/>
      <c r="BA565" s="162"/>
      <c r="BB565" s="160"/>
      <c r="BK565" s="66"/>
      <c r="BL565" s="162"/>
      <c r="BM565" s="160"/>
      <c r="BS565" s="66"/>
      <c r="BT565" s="162"/>
      <c r="BU565" s="160"/>
      <c r="CA565" s="162"/>
      <c r="CB565" s="160"/>
      <c r="CH565" s="66"/>
      <c r="CI565" s="162"/>
      <c r="CJ565" s="155"/>
      <c r="CK565" s="155"/>
      <c r="CL565" s="155"/>
      <c r="CO565" s="66"/>
      <c r="CP565" s="162"/>
      <c r="CQ565" s="160"/>
      <c r="DT565" s="66"/>
      <c r="DU565" s="162"/>
      <c r="DV565" s="160"/>
      <c r="EE565" s="66"/>
      <c r="EF565" s="162"/>
      <c r="EG565" s="160"/>
      <c r="ER565" s="66"/>
      <c r="ES565" s="162"/>
      <c r="ET565" s="160"/>
      <c r="FR565" s="66"/>
      <c r="FS565" s="162"/>
      <c r="FT565" s="160"/>
      <c r="GR565" s="66"/>
      <c r="GS565" s="162"/>
      <c r="GT565" s="160"/>
      <c r="HG565" s="66"/>
      <c r="HH565" s="162"/>
      <c r="HK565" s="66"/>
    </row>
    <row r="566" spans="2:219">
      <c r="B566" s="160"/>
      <c r="I566" s="161"/>
      <c r="J566" s="161"/>
      <c r="L566" s="162"/>
      <c r="M566" s="160"/>
      <c r="R566" s="66"/>
      <c r="S566" s="162"/>
      <c r="Y566" s="66"/>
      <c r="Z566" s="162"/>
      <c r="AA566" s="160"/>
      <c r="AJ566" s="66"/>
      <c r="AK566" s="162"/>
      <c r="AL566" s="160"/>
      <c r="AS566" s="66"/>
      <c r="AT566" s="162"/>
      <c r="AU566" s="160"/>
      <c r="AZ566" s="66"/>
      <c r="BA566" s="162"/>
      <c r="BB566" s="160"/>
      <c r="BK566" s="66"/>
      <c r="BL566" s="162"/>
      <c r="BM566" s="160"/>
      <c r="BS566" s="66"/>
      <c r="BT566" s="162"/>
      <c r="BU566" s="160"/>
      <c r="CA566" s="162"/>
      <c r="CB566" s="160"/>
      <c r="CH566" s="66"/>
      <c r="CI566" s="162"/>
      <c r="CJ566" s="155"/>
      <c r="CK566" s="155"/>
      <c r="CL566" s="155"/>
      <c r="CO566" s="66"/>
      <c r="CP566" s="162"/>
      <c r="CQ566" s="160"/>
      <c r="DT566" s="66"/>
      <c r="DU566" s="162"/>
      <c r="DV566" s="160"/>
      <c r="EE566" s="66"/>
      <c r="EF566" s="162"/>
      <c r="EG566" s="160"/>
      <c r="ER566" s="66"/>
      <c r="ES566" s="162"/>
      <c r="ET566" s="160"/>
      <c r="FR566" s="66"/>
      <c r="FS566" s="162"/>
      <c r="FT566" s="160"/>
      <c r="GR566" s="66"/>
      <c r="GS566" s="162"/>
      <c r="GT566" s="160"/>
      <c r="HG566" s="66"/>
      <c r="HH566" s="162"/>
      <c r="HK566" s="66"/>
    </row>
    <row r="567" spans="2:219">
      <c r="B567" s="160"/>
      <c r="I567" s="161"/>
      <c r="J567" s="161"/>
      <c r="L567" s="162"/>
      <c r="M567" s="160"/>
      <c r="R567" s="66"/>
      <c r="S567" s="162"/>
      <c r="Y567" s="66"/>
      <c r="Z567" s="162"/>
      <c r="AA567" s="160"/>
      <c r="AJ567" s="66"/>
      <c r="AK567" s="162"/>
      <c r="AL567" s="160"/>
      <c r="AS567" s="66"/>
      <c r="AT567" s="162"/>
      <c r="AU567" s="160"/>
      <c r="AZ567" s="66"/>
      <c r="BA567" s="162"/>
      <c r="BB567" s="160"/>
      <c r="BK567" s="66"/>
      <c r="BL567" s="162"/>
      <c r="BM567" s="160"/>
      <c r="BS567" s="66"/>
      <c r="BT567" s="162"/>
      <c r="BU567" s="160"/>
      <c r="CA567" s="162"/>
      <c r="CB567" s="160"/>
      <c r="CH567" s="66"/>
      <c r="CI567" s="162"/>
      <c r="CJ567" s="155"/>
      <c r="CK567" s="155"/>
      <c r="CL567" s="155"/>
      <c r="CO567" s="66"/>
      <c r="CP567" s="162"/>
      <c r="CQ567" s="160"/>
      <c r="DT567" s="66"/>
      <c r="DU567" s="162"/>
      <c r="DV567" s="160"/>
      <c r="EE567" s="66"/>
      <c r="EF567" s="162"/>
      <c r="EG567" s="160"/>
      <c r="ER567" s="66"/>
      <c r="ES567" s="162"/>
      <c r="ET567" s="160"/>
      <c r="FR567" s="66"/>
      <c r="FS567" s="162"/>
      <c r="FT567" s="160"/>
      <c r="GR567" s="66"/>
      <c r="GS567" s="162"/>
      <c r="GT567" s="160"/>
      <c r="HG567" s="66"/>
      <c r="HH567" s="162"/>
      <c r="HK567" s="66"/>
    </row>
    <row r="568" spans="2:219">
      <c r="B568" s="160"/>
      <c r="I568" s="161"/>
      <c r="J568" s="161"/>
      <c r="L568" s="162"/>
      <c r="M568" s="160"/>
      <c r="R568" s="66"/>
      <c r="S568" s="162"/>
      <c r="Y568" s="66"/>
      <c r="Z568" s="162"/>
      <c r="AA568" s="160"/>
      <c r="AJ568" s="66"/>
      <c r="AK568" s="162"/>
      <c r="AL568" s="160"/>
      <c r="AS568" s="66"/>
      <c r="AT568" s="162"/>
      <c r="AU568" s="160"/>
      <c r="AZ568" s="66"/>
      <c r="BA568" s="162"/>
      <c r="BB568" s="160"/>
      <c r="BK568" s="66"/>
      <c r="BL568" s="162"/>
      <c r="BM568" s="160"/>
      <c r="BS568" s="66"/>
      <c r="BT568" s="162"/>
      <c r="BU568" s="160"/>
      <c r="CA568" s="162"/>
      <c r="CB568" s="160"/>
      <c r="CH568" s="66"/>
      <c r="CI568" s="162"/>
      <c r="CJ568" s="155"/>
      <c r="CK568" s="155"/>
      <c r="CL568" s="155"/>
      <c r="CO568" s="66"/>
      <c r="CP568" s="162"/>
      <c r="CQ568" s="160"/>
      <c r="DT568" s="66"/>
      <c r="DU568" s="162"/>
      <c r="DV568" s="160"/>
      <c r="EE568" s="66"/>
      <c r="EF568" s="162"/>
      <c r="EG568" s="160"/>
      <c r="ER568" s="66"/>
      <c r="ES568" s="162"/>
      <c r="ET568" s="160"/>
      <c r="FR568" s="66"/>
      <c r="FS568" s="162"/>
      <c r="FT568" s="160"/>
      <c r="GR568" s="66"/>
      <c r="GS568" s="162"/>
      <c r="GT568" s="160"/>
      <c r="HG568" s="66"/>
      <c r="HH568" s="162"/>
      <c r="HK568" s="66"/>
    </row>
    <row r="569" spans="2:219">
      <c r="B569" s="160"/>
      <c r="I569" s="161"/>
      <c r="J569" s="161"/>
      <c r="L569" s="162"/>
      <c r="M569" s="160"/>
      <c r="R569" s="66"/>
      <c r="S569" s="162"/>
      <c r="Y569" s="66"/>
      <c r="Z569" s="162"/>
      <c r="AA569" s="160"/>
      <c r="AJ569" s="66"/>
      <c r="AK569" s="162"/>
      <c r="AL569" s="160"/>
      <c r="AS569" s="66"/>
      <c r="AT569" s="162"/>
      <c r="AU569" s="160"/>
      <c r="AZ569" s="66"/>
      <c r="BA569" s="162"/>
      <c r="BB569" s="160"/>
      <c r="BK569" s="66"/>
      <c r="BL569" s="162"/>
      <c r="BM569" s="160"/>
      <c r="BS569" s="66"/>
      <c r="BT569" s="162"/>
      <c r="BU569" s="160"/>
      <c r="CA569" s="162"/>
      <c r="CB569" s="160"/>
      <c r="CH569" s="66"/>
      <c r="CI569" s="162"/>
      <c r="CJ569" s="155"/>
      <c r="CK569" s="155"/>
      <c r="CL569" s="155"/>
      <c r="CO569" s="66"/>
      <c r="CP569" s="162"/>
      <c r="CQ569" s="160"/>
      <c r="DT569" s="66"/>
      <c r="DU569" s="162"/>
      <c r="DV569" s="160"/>
      <c r="EE569" s="66"/>
      <c r="EF569" s="162"/>
      <c r="EG569" s="160"/>
      <c r="ER569" s="66"/>
      <c r="ES569" s="162"/>
      <c r="ET569" s="160"/>
      <c r="FR569" s="66"/>
      <c r="FS569" s="162"/>
      <c r="FT569" s="160"/>
      <c r="GR569" s="66"/>
      <c r="GS569" s="162"/>
      <c r="GT569" s="160"/>
      <c r="HG569" s="66"/>
      <c r="HH569" s="162"/>
      <c r="HK569" s="66"/>
    </row>
    <row r="570" spans="2:219">
      <c r="B570" s="160"/>
      <c r="I570" s="161"/>
      <c r="J570" s="161"/>
      <c r="L570" s="162"/>
      <c r="M570" s="160"/>
      <c r="R570" s="66"/>
      <c r="S570" s="162"/>
      <c r="Y570" s="66"/>
      <c r="Z570" s="162"/>
      <c r="AA570" s="160"/>
      <c r="AJ570" s="66"/>
      <c r="AK570" s="162"/>
      <c r="AL570" s="160"/>
      <c r="AS570" s="66"/>
      <c r="AT570" s="162"/>
      <c r="AU570" s="160"/>
      <c r="AZ570" s="66"/>
      <c r="BA570" s="162"/>
      <c r="BB570" s="160"/>
      <c r="BK570" s="66"/>
      <c r="BL570" s="162"/>
      <c r="BM570" s="160"/>
      <c r="BS570" s="66"/>
      <c r="BT570" s="162"/>
      <c r="BU570" s="160"/>
      <c r="CA570" s="162"/>
      <c r="CB570" s="160"/>
      <c r="CH570" s="66"/>
      <c r="CI570" s="162"/>
      <c r="CJ570" s="155"/>
      <c r="CK570" s="155"/>
      <c r="CL570" s="155"/>
      <c r="CO570" s="66"/>
      <c r="CP570" s="162"/>
      <c r="CQ570" s="160"/>
      <c r="DT570" s="66"/>
      <c r="DU570" s="162"/>
      <c r="DV570" s="160"/>
      <c r="EE570" s="66"/>
      <c r="EF570" s="162"/>
      <c r="EG570" s="160"/>
      <c r="ER570" s="66"/>
      <c r="ES570" s="162"/>
      <c r="ET570" s="160"/>
      <c r="FR570" s="66"/>
      <c r="FS570" s="162"/>
      <c r="FT570" s="160"/>
      <c r="GR570" s="66"/>
      <c r="GS570" s="162"/>
      <c r="GT570" s="160"/>
      <c r="HG570" s="66"/>
      <c r="HH570" s="162"/>
      <c r="HK570" s="66"/>
    </row>
    <row r="571" spans="2:219">
      <c r="B571" s="160"/>
      <c r="I571" s="161"/>
      <c r="J571" s="161"/>
      <c r="L571" s="162"/>
      <c r="M571" s="160"/>
      <c r="R571" s="66"/>
      <c r="S571" s="162"/>
      <c r="Y571" s="66"/>
      <c r="Z571" s="162"/>
      <c r="AA571" s="160"/>
      <c r="AJ571" s="66"/>
      <c r="AK571" s="162"/>
      <c r="AL571" s="160"/>
      <c r="AS571" s="66"/>
      <c r="AT571" s="162"/>
      <c r="AU571" s="160"/>
      <c r="AZ571" s="66"/>
      <c r="BA571" s="162"/>
      <c r="BB571" s="160"/>
      <c r="BK571" s="66"/>
      <c r="BL571" s="162"/>
      <c r="BM571" s="160"/>
      <c r="BS571" s="66"/>
      <c r="BT571" s="162"/>
      <c r="BU571" s="160"/>
      <c r="CA571" s="162"/>
      <c r="CB571" s="160"/>
      <c r="CH571" s="66"/>
      <c r="CI571" s="162"/>
      <c r="CJ571" s="155"/>
      <c r="CK571" s="155"/>
      <c r="CL571" s="155"/>
      <c r="CO571" s="66"/>
      <c r="CP571" s="162"/>
      <c r="CQ571" s="160"/>
      <c r="DT571" s="66"/>
      <c r="DU571" s="162"/>
      <c r="DV571" s="160"/>
      <c r="EE571" s="66"/>
      <c r="EF571" s="162"/>
      <c r="EG571" s="160"/>
      <c r="ER571" s="66"/>
      <c r="ES571" s="162"/>
      <c r="ET571" s="160"/>
      <c r="FR571" s="66"/>
      <c r="FS571" s="162"/>
      <c r="FT571" s="160"/>
      <c r="GR571" s="66"/>
      <c r="GS571" s="162"/>
      <c r="GT571" s="160"/>
      <c r="HG571" s="66"/>
      <c r="HH571" s="162"/>
      <c r="HK571" s="66"/>
    </row>
    <row r="572" spans="2:219">
      <c r="B572" s="160"/>
      <c r="I572" s="161"/>
      <c r="J572" s="161"/>
      <c r="L572" s="162"/>
      <c r="M572" s="160"/>
      <c r="R572" s="66"/>
      <c r="S572" s="162"/>
      <c r="Y572" s="66"/>
      <c r="Z572" s="162"/>
      <c r="AA572" s="160"/>
      <c r="AJ572" s="66"/>
      <c r="AK572" s="162"/>
      <c r="AL572" s="160"/>
      <c r="AS572" s="66"/>
      <c r="AT572" s="162"/>
      <c r="AU572" s="160"/>
      <c r="AZ572" s="66"/>
      <c r="BA572" s="162"/>
      <c r="BB572" s="160"/>
      <c r="BK572" s="66"/>
      <c r="BL572" s="162"/>
      <c r="BM572" s="160"/>
      <c r="BS572" s="66"/>
      <c r="BT572" s="162"/>
      <c r="BU572" s="160"/>
      <c r="CA572" s="162"/>
      <c r="CB572" s="160"/>
      <c r="CH572" s="66"/>
      <c r="CI572" s="162"/>
      <c r="CJ572" s="155"/>
      <c r="CK572" s="155"/>
      <c r="CL572" s="155"/>
      <c r="CO572" s="66"/>
      <c r="CP572" s="162"/>
      <c r="CQ572" s="160"/>
      <c r="DT572" s="66"/>
      <c r="DU572" s="162"/>
      <c r="DV572" s="160"/>
      <c r="EE572" s="66"/>
      <c r="EF572" s="162"/>
      <c r="EG572" s="160"/>
      <c r="ER572" s="66"/>
      <c r="ES572" s="162"/>
      <c r="ET572" s="160"/>
      <c r="FR572" s="66"/>
      <c r="FS572" s="162"/>
      <c r="FT572" s="160"/>
      <c r="GR572" s="66"/>
      <c r="GS572" s="162"/>
      <c r="GT572" s="160"/>
      <c r="HG572" s="66"/>
      <c r="HH572" s="162"/>
      <c r="HK572" s="66"/>
    </row>
    <row r="573" spans="2:219">
      <c r="B573" s="160"/>
      <c r="I573" s="161"/>
      <c r="J573" s="161"/>
      <c r="L573" s="162"/>
      <c r="M573" s="160"/>
      <c r="R573" s="66"/>
      <c r="S573" s="162"/>
      <c r="Y573" s="66"/>
      <c r="Z573" s="162"/>
      <c r="AA573" s="160"/>
      <c r="AJ573" s="66"/>
      <c r="AK573" s="162"/>
      <c r="AL573" s="160"/>
      <c r="AS573" s="66"/>
      <c r="AT573" s="162"/>
      <c r="AU573" s="160"/>
      <c r="AZ573" s="66"/>
      <c r="BA573" s="162"/>
      <c r="BB573" s="160"/>
      <c r="BK573" s="66"/>
      <c r="BL573" s="162"/>
      <c r="BM573" s="160"/>
      <c r="BS573" s="66"/>
      <c r="BT573" s="162"/>
      <c r="BU573" s="160"/>
      <c r="CA573" s="162"/>
      <c r="CB573" s="160"/>
      <c r="CH573" s="66"/>
      <c r="CI573" s="162"/>
      <c r="CJ573" s="155"/>
      <c r="CK573" s="155"/>
      <c r="CL573" s="155"/>
      <c r="CO573" s="66"/>
      <c r="CP573" s="162"/>
      <c r="CQ573" s="160"/>
      <c r="DT573" s="66"/>
      <c r="DU573" s="162"/>
      <c r="DV573" s="160"/>
      <c r="EE573" s="66"/>
      <c r="EF573" s="162"/>
      <c r="EG573" s="160"/>
      <c r="ER573" s="66"/>
      <c r="ES573" s="162"/>
      <c r="ET573" s="160"/>
      <c r="FR573" s="66"/>
      <c r="FS573" s="162"/>
      <c r="FT573" s="160"/>
      <c r="GR573" s="66"/>
      <c r="GS573" s="162"/>
      <c r="GT573" s="160"/>
      <c r="HG573" s="66"/>
      <c r="HH573" s="162"/>
      <c r="HK573" s="66"/>
    </row>
    <row r="574" spans="2:219">
      <c r="B574" s="160"/>
      <c r="I574" s="161"/>
      <c r="J574" s="161"/>
      <c r="L574" s="162"/>
      <c r="M574" s="160"/>
      <c r="R574" s="66"/>
      <c r="S574" s="162"/>
      <c r="Y574" s="66"/>
      <c r="Z574" s="162"/>
      <c r="AA574" s="160"/>
      <c r="AJ574" s="66"/>
      <c r="AK574" s="162"/>
      <c r="AL574" s="160"/>
      <c r="AS574" s="66"/>
      <c r="AT574" s="162"/>
      <c r="AU574" s="160"/>
      <c r="AZ574" s="66"/>
      <c r="BA574" s="162"/>
      <c r="BB574" s="160"/>
      <c r="BK574" s="66"/>
      <c r="BL574" s="162"/>
      <c r="BM574" s="160"/>
      <c r="BS574" s="66"/>
      <c r="BT574" s="162"/>
      <c r="BU574" s="160"/>
      <c r="CA574" s="162"/>
      <c r="CB574" s="160"/>
      <c r="CH574" s="66"/>
      <c r="CI574" s="162"/>
      <c r="CJ574" s="155"/>
      <c r="CK574" s="155"/>
      <c r="CL574" s="155"/>
      <c r="CO574" s="66"/>
      <c r="CP574" s="162"/>
      <c r="CQ574" s="160"/>
      <c r="DT574" s="66"/>
      <c r="DU574" s="162"/>
      <c r="DV574" s="160"/>
      <c r="EE574" s="66"/>
      <c r="EF574" s="162"/>
      <c r="EG574" s="160"/>
      <c r="ER574" s="66"/>
      <c r="ES574" s="162"/>
      <c r="ET574" s="160"/>
      <c r="FR574" s="66"/>
      <c r="FS574" s="162"/>
      <c r="FT574" s="160"/>
      <c r="GR574" s="66"/>
      <c r="GS574" s="162"/>
      <c r="GT574" s="160"/>
      <c r="HG574" s="66"/>
      <c r="HH574" s="162"/>
      <c r="HK574" s="66"/>
    </row>
    <row r="575" spans="2:219">
      <c r="B575" s="160"/>
      <c r="I575" s="161"/>
      <c r="J575" s="161"/>
      <c r="L575" s="162"/>
      <c r="M575" s="160"/>
      <c r="R575" s="66"/>
      <c r="S575" s="162"/>
      <c r="Y575" s="66"/>
      <c r="Z575" s="162"/>
      <c r="AA575" s="160"/>
      <c r="AJ575" s="66"/>
      <c r="AK575" s="162"/>
      <c r="AL575" s="160"/>
      <c r="AS575" s="66"/>
      <c r="AT575" s="162"/>
      <c r="AU575" s="160"/>
      <c r="AZ575" s="66"/>
      <c r="BA575" s="162"/>
      <c r="BB575" s="160"/>
      <c r="BK575" s="66"/>
      <c r="BL575" s="162"/>
      <c r="BM575" s="160"/>
      <c r="BS575" s="66"/>
      <c r="BT575" s="162"/>
      <c r="BU575" s="160"/>
      <c r="CA575" s="162"/>
      <c r="CB575" s="160"/>
      <c r="CH575" s="66"/>
      <c r="CI575" s="162"/>
      <c r="CJ575" s="155"/>
      <c r="CK575" s="155"/>
      <c r="CL575" s="155"/>
      <c r="CO575" s="66"/>
      <c r="CP575" s="162"/>
      <c r="CQ575" s="160"/>
      <c r="DT575" s="66"/>
      <c r="DU575" s="162"/>
      <c r="DV575" s="160"/>
      <c r="EE575" s="66"/>
      <c r="EF575" s="162"/>
      <c r="EG575" s="160"/>
      <c r="ER575" s="66"/>
      <c r="ES575" s="162"/>
      <c r="ET575" s="160"/>
      <c r="FR575" s="66"/>
      <c r="FS575" s="162"/>
      <c r="FT575" s="160"/>
      <c r="GR575" s="66"/>
      <c r="GS575" s="162"/>
      <c r="GT575" s="160"/>
      <c r="HG575" s="66"/>
      <c r="HH575" s="162"/>
      <c r="HK575" s="66"/>
    </row>
    <row r="576" spans="2:219">
      <c r="B576" s="160"/>
      <c r="I576" s="161"/>
      <c r="J576" s="161"/>
      <c r="L576" s="162"/>
      <c r="M576" s="160"/>
      <c r="R576" s="66"/>
      <c r="S576" s="162"/>
      <c r="Y576" s="66"/>
      <c r="Z576" s="162"/>
      <c r="AA576" s="160"/>
      <c r="AJ576" s="66"/>
      <c r="AK576" s="162"/>
      <c r="AL576" s="160"/>
      <c r="AS576" s="66"/>
      <c r="AT576" s="162"/>
      <c r="AU576" s="160"/>
      <c r="AZ576" s="66"/>
      <c r="BA576" s="162"/>
      <c r="BB576" s="160"/>
      <c r="BK576" s="66"/>
      <c r="BL576" s="162"/>
      <c r="BM576" s="160"/>
      <c r="BS576" s="66"/>
      <c r="BT576" s="162"/>
      <c r="BU576" s="160"/>
      <c r="CA576" s="162"/>
      <c r="CB576" s="160"/>
      <c r="CH576" s="66"/>
      <c r="CI576" s="162"/>
      <c r="CJ576" s="155"/>
      <c r="CK576" s="155"/>
      <c r="CL576" s="155"/>
      <c r="CO576" s="66"/>
      <c r="CP576" s="162"/>
      <c r="CQ576" s="160"/>
      <c r="DT576" s="66"/>
      <c r="DU576" s="162"/>
      <c r="DV576" s="160"/>
      <c r="EE576" s="66"/>
      <c r="EF576" s="162"/>
      <c r="EG576" s="160"/>
      <c r="ER576" s="66"/>
      <c r="ES576" s="162"/>
      <c r="ET576" s="160"/>
      <c r="FR576" s="66"/>
      <c r="FS576" s="162"/>
      <c r="FT576" s="160"/>
      <c r="GR576" s="66"/>
      <c r="GS576" s="162"/>
      <c r="GT576" s="160"/>
      <c r="HG576" s="66"/>
      <c r="HH576" s="162"/>
      <c r="HK576" s="66"/>
    </row>
    <row r="577" spans="2:219">
      <c r="B577" s="160"/>
      <c r="I577" s="161"/>
      <c r="J577" s="161"/>
      <c r="L577" s="162"/>
      <c r="M577" s="160"/>
      <c r="R577" s="66"/>
      <c r="S577" s="162"/>
      <c r="Y577" s="66"/>
      <c r="Z577" s="162"/>
      <c r="AA577" s="160"/>
      <c r="AJ577" s="66"/>
      <c r="AK577" s="162"/>
      <c r="AL577" s="160"/>
      <c r="AS577" s="66"/>
      <c r="AT577" s="162"/>
      <c r="AU577" s="160"/>
      <c r="AZ577" s="66"/>
      <c r="BA577" s="162"/>
      <c r="BB577" s="160"/>
      <c r="BK577" s="66"/>
      <c r="BL577" s="162"/>
      <c r="BM577" s="160"/>
      <c r="BS577" s="66"/>
      <c r="BT577" s="162"/>
      <c r="BU577" s="160"/>
      <c r="CA577" s="162"/>
      <c r="CB577" s="160"/>
      <c r="CH577" s="66"/>
      <c r="CI577" s="162"/>
      <c r="CJ577" s="155"/>
      <c r="CK577" s="155"/>
      <c r="CL577" s="155"/>
      <c r="CO577" s="66"/>
      <c r="CP577" s="162"/>
      <c r="CQ577" s="160"/>
      <c r="DT577" s="66"/>
      <c r="DU577" s="162"/>
      <c r="DV577" s="160"/>
      <c r="EE577" s="66"/>
      <c r="EF577" s="162"/>
      <c r="EG577" s="160"/>
      <c r="ER577" s="66"/>
      <c r="ES577" s="162"/>
      <c r="ET577" s="160"/>
      <c r="FR577" s="66"/>
      <c r="FS577" s="162"/>
      <c r="FT577" s="160"/>
      <c r="GR577" s="66"/>
      <c r="GS577" s="162"/>
      <c r="GT577" s="160"/>
      <c r="HG577" s="66"/>
      <c r="HH577" s="162"/>
      <c r="HK577" s="66"/>
    </row>
    <row r="578" spans="2:219">
      <c r="B578" s="160"/>
      <c r="I578" s="161"/>
      <c r="J578" s="161"/>
      <c r="L578" s="162"/>
      <c r="M578" s="160"/>
      <c r="R578" s="66"/>
      <c r="S578" s="162"/>
      <c r="Y578" s="66"/>
      <c r="Z578" s="162"/>
      <c r="AA578" s="160"/>
      <c r="AJ578" s="66"/>
      <c r="AK578" s="162"/>
      <c r="AL578" s="160"/>
      <c r="AS578" s="66"/>
      <c r="AT578" s="162"/>
      <c r="AU578" s="160"/>
      <c r="AZ578" s="66"/>
      <c r="BA578" s="162"/>
      <c r="BB578" s="160"/>
      <c r="BK578" s="66"/>
      <c r="BL578" s="162"/>
      <c r="BM578" s="160"/>
      <c r="BS578" s="66"/>
      <c r="BT578" s="162"/>
      <c r="BU578" s="160"/>
      <c r="CA578" s="162"/>
      <c r="CB578" s="160"/>
      <c r="CH578" s="66"/>
      <c r="CI578" s="162"/>
      <c r="CJ578" s="155"/>
      <c r="CK578" s="155"/>
      <c r="CL578" s="155"/>
      <c r="CO578" s="66"/>
      <c r="CP578" s="162"/>
      <c r="CQ578" s="160"/>
      <c r="DT578" s="66"/>
      <c r="DU578" s="162"/>
      <c r="DV578" s="160"/>
      <c r="EE578" s="66"/>
      <c r="EF578" s="162"/>
      <c r="EG578" s="160"/>
      <c r="ER578" s="66"/>
      <c r="ES578" s="162"/>
      <c r="ET578" s="160"/>
      <c r="FR578" s="66"/>
      <c r="FS578" s="162"/>
      <c r="FT578" s="160"/>
      <c r="GR578" s="66"/>
      <c r="GS578" s="162"/>
      <c r="GT578" s="160"/>
      <c r="HG578" s="66"/>
      <c r="HH578" s="162"/>
      <c r="HK578" s="66"/>
    </row>
    <row r="579" spans="2:219">
      <c r="B579" s="160"/>
      <c r="I579" s="161"/>
      <c r="J579" s="161"/>
      <c r="L579" s="162"/>
      <c r="M579" s="160"/>
      <c r="R579" s="66"/>
      <c r="S579" s="162"/>
      <c r="Y579" s="66"/>
      <c r="Z579" s="162"/>
      <c r="AA579" s="160"/>
      <c r="AJ579" s="66"/>
      <c r="AK579" s="162"/>
      <c r="AL579" s="160"/>
      <c r="AS579" s="66"/>
      <c r="AT579" s="162"/>
      <c r="AU579" s="160"/>
      <c r="AZ579" s="66"/>
      <c r="BA579" s="162"/>
      <c r="BB579" s="160"/>
      <c r="BK579" s="66"/>
      <c r="BL579" s="162"/>
      <c r="BM579" s="160"/>
      <c r="BS579" s="66"/>
      <c r="BT579" s="162"/>
      <c r="BU579" s="160"/>
      <c r="CA579" s="162"/>
      <c r="CB579" s="160"/>
      <c r="CH579" s="66"/>
      <c r="CI579" s="162"/>
      <c r="CJ579" s="155"/>
      <c r="CK579" s="155"/>
      <c r="CL579" s="155"/>
      <c r="CO579" s="66"/>
      <c r="CP579" s="162"/>
      <c r="CQ579" s="160"/>
      <c r="DT579" s="66"/>
      <c r="DU579" s="162"/>
      <c r="DV579" s="160"/>
      <c r="EE579" s="66"/>
      <c r="EF579" s="162"/>
      <c r="EG579" s="160"/>
      <c r="ER579" s="66"/>
      <c r="ES579" s="162"/>
      <c r="ET579" s="160"/>
      <c r="FR579" s="66"/>
      <c r="FS579" s="162"/>
      <c r="FT579" s="160"/>
      <c r="GR579" s="66"/>
      <c r="GS579" s="162"/>
      <c r="GT579" s="160"/>
      <c r="HG579" s="66"/>
      <c r="HH579" s="162"/>
      <c r="HK579" s="66"/>
    </row>
    <row r="580" spans="2:219">
      <c r="B580" s="160"/>
      <c r="I580" s="161"/>
      <c r="J580" s="161"/>
      <c r="L580" s="162"/>
      <c r="M580" s="160"/>
      <c r="R580" s="66"/>
      <c r="S580" s="162"/>
      <c r="Y580" s="66"/>
      <c r="Z580" s="162"/>
      <c r="AA580" s="160"/>
      <c r="AJ580" s="66"/>
      <c r="AK580" s="162"/>
      <c r="AL580" s="160"/>
      <c r="AS580" s="66"/>
      <c r="AT580" s="162"/>
      <c r="AU580" s="160"/>
      <c r="AZ580" s="66"/>
      <c r="BA580" s="162"/>
      <c r="BB580" s="160"/>
      <c r="BK580" s="66"/>
      <c r="BL580" s="162"/>
      <c r="BM580" s="160"/>
      <c r="BS580" s="66"/>
      <c r="BT580" s="162"/>
      <c r="BU580" s="160"/>
      <c r="CA580" s="162"/>
      <c r="CB580" s="160"/>
      <c r="CH580" s="66"/>
      <c r="CI580" s="162"/>
      <c r="CJ580" s="155"/>
      <c r="CK580" s="155"/>
      <c r="CL580" s="155"/>
      <c r="CO580" s="66"/>
      <c r="CP580" s="162"/>
      <c r="CQ580" s="160"/>
      <c r="DT580" s="66"/>
      <c r="DU580" s="162"/>
      <c r="DV580" s="160"/>
      <c r="EE580" s="66"/>
      <c r="EF580" s="162"/>
      <c r="EG580" s="160"/>
      <c r="ER580" s="66"/>
      <c r="ES580" s="162"/>
      <c r="ET580" s="160"/>
      <c r="FR580" s="66"/>
      <c r="FS580" s="162"/>
      <c r="FT580" s="160"/>
      <c r="GR580" s="66"/>
      <c r="GS580" s="162"/>
      <c r="GT580" s="160"/>
      <c r="HG580" s="66"/>
      <c r="HH580" s="162"/>
      <c r="HK580" s="66"/>
    </row>
    <row r="581" spans="2:219">
      <c r="B581" s="160"/>
      <c r="I581" s="161"/>
      <c r="J581" s="161"/>
      <c r="L581" s="162"/>
      <c r="M581" s="160"/>
      <c r="R581" s="66"/>
      <c r="S581" s="162"/>
      <c r="Y581" s="66"/>
      <c r="Z581" s="162"/>
      <c r="AA581" s="160"/>
      <c r="AJ581" s="66"/>
      <c r="AK581" s="162"/>
      <c r="AL581" s="160"/>
      <c r="AS581" s="66"/>
      <c r="AT581" s="162"/>
      <c r="AU581" s="160"/>
      <c r="AZ581" s="66"/>
      <c r="BA581" s="162"/>
      <c r="BB581" s="160"/>
      <c r="BK581" s="66"/>
      <c r="BL581" s="162"/>
      <c r="BM581" s="160"/>
      <c r="BS581" s="66"/>
      <c r="BT581" s="162"/>
      <c r="BU581" s="160"/>
      <c r="CA581" s="162"/>
      <c r="CB581" s="160"/>
      <c r="CH581" s="66"/>
      <c r="CI581" s="162"/>
      <c r="CJ581" s="155"/>
      <c r="CK581" s="155"/>
      <c r="CL581" s="155"/>
      <c r="CO581" s="66"/>
      <c r="CP581" s="162"/>
      <c r="CQ581" s="160"/>
      <c r="DT581" s="66"/>
      <c r="DU581" s="162"/>
      <c r="DV581" s="160"/>
      <c r="EE581" s="66"/>
      <c r="EF581" s="162"/>
      <c r="EG581" s="160"/>
      <c r="ER581" s="66"/>
      <c r="ES581" s="162"/>
      <c r="ET581" s="160"/>
      <c r="FR581" s="66"/>
      <c r="FS581" s="162"/>
      <c r="FT581" s="160"/>
      <c r="GR581" s="66"/>
      <c r="GS581" s="162"/>
      <c r="GT581" s="160"/>
      <c r="HG581" s="66"/>
      <c r="HH581" s="162"/>
      <c r="HK581" s="66"/>
    </row>
    <row r="582" spans="2:219">
      <c r="B582" s="160"/>
      <c r="I582" s="161"/>
      <c r="J582" s="161"/>
      <c r="L582" s="162"/>
      <c r="M582" s="160"/>
      <c r="R582" s="66"/>
      <c r="S582" s="162"/>
      <c r="Y582" s="66"/>
      <c r="Z582" s="162"/>
      <c r="AA582" s="160"/>
      <c r="AJ582" s="66"/>
      <c r="AK582" s="162"/>
      <c r="AL582" s="160"/>
      <c r="AS582" s="66"/>
      <c r="AT582" s="162"/>
      <c r="AU582" s="160"/>
      <c r="AZ582" s="66"/>
      <c r="BA582" s="162"/>
      <c r="BB582" s="160"/>
      <c r="BK582" s="66"/>
      <c r="BL582" s="162"/>
      <c r="BM582" s="160"/>
      <c r="BS582" s="66"/>
      <c r="BT582" s="162"/>
      <c r="BU582" s="160"/>
      <c r="CA582" s="162"/>
      <c r="CB582" s="160"/>
      <c r="CH582" s="66"/>
      <c r="CI582" s="162"/>
      <c r="CJ582" s="155"/>
      <c r="CK582" s="155"/>
      <c r="CL582" s="155"/>
      <c r="CO582" s="66"/>
      <c r="CP582" s="162"/>
      <c r="CQ582" s="160"/>
      <c r="DT582" s="66"/>
      <c r="DU582" s="162"/>
      <c r="DV582" s="160"/>
      <c r="EE582" s="66"/>
      <c r="EF582" s="162"/>
      <c r="EG582" s="160"/>
      <c r="ER582" s="66"/>
      <c r="ES582" s="162"/>
      <c r="ET582" s="160"/>
      <c r="FR582" s="66"/>
      <c r="FS582" s="162"/>
      <c r="FT582" s="160"/>
      <c r="GR582" s="66"/>
      <c r="GS582" s="162"/>
      <c r="GT582" s="160"/>
      <c r="HG582" s="66"/>
      <c r="HH582" s="162"/>
      <c r="HK582" s="66"/>
    </row>
    <row r="583" spans="2:219">
      <c r="B583" s="160"/>
      <c r="I583" s="161"/>
      <c r="J583" s="161"/>
      <c r="L583" s="162"/>
      <c r="M583" s="160"/>
      <c r="R583" s="66"/>
      <c r="S583" s="162"/>
      <c r="Y583" s="66"/>
      <c r="Z583" s="162"/>
      <c r="AA583" s="160"/>
      <c r="AJ583" s="66"/>
      <c r="AK583" s="162"/>
      <c r="AL583" s="160"/>
      <c r="AS583" s="66"/>
      <c r="AT583" s="162"/>
      <c r="AU583" s="160"/>
      <c r="AZ583" s="66"/>
      <c r="BA583" s="162"/>
      <c r="BB583" s="160"/>
      <c r="BK583" s="66"/>
      <c r="BL583" s="162"/>
      <c r="BM583" s="160"/>
      <c r="BS583" s="66"/>
      <c r="BT583" s="162"/>
      <c r="BU583" s="160"/>
      <c r="CA583" s="162"/>
      <c r="CB583" s="160"/>
      <c r="CH583" s="66"/>
      <c r="CI583" s="162"/>
      <c r="CJ583" s="155"/>
      <c r="CK583" s="155"/>
      <c r="CL583" s="155"/>
      <c r="CO583" s="66"/>
      <c r="CP583" s="162"/>
      <c r="CQ583" s="160"/>
      <c r="DT583" s="66"/>
      <c r="DU583" s="162"/>
      <c r="DV583" s="160"/>
      <c r="EE583" s="66"/>
      <c r="EF583" s="162"/>
      <c r="EG583" s="160"/>
      <c r="ER583" s="66"/>
      <c r="ES583" s="162"/>
      <c r="ET583" s="160"/>
      <c r="FR583" s="66"/>
      <c r="FS583" s="162"/>
      <c r="FT583" s="160"/>
      <c r="GR583" s="66"/>
      <c r="GS583" s="162"/>
      <c r="GT583" s="160"/>
      <c r="HG583" s="66"/>
      <c r="HH583" s="162"/>
      <c r="HK583" s="66"/>
    </row>
    <row r="584" spans="2:219">
      <c r="B584" s="160"/>
      <c r="I584" s="161"/>
      <c r="J584" s="161"/>
      <c r="L584" s="162"/>
      <c r="M584" s="160"/>
      <c r="R584" s="66"/>
      <c r="S584" s="162"/>
      <c r="Y584" s="66"/>
      <c r="Z584" s="162"/>
      <c r="AA584" s="160"/>
      <c r="AJ584" s="66"/>
      <c r="AK584" s="162"/>
      <c r="AL584" s="160"/>
      <c r="AS584" s="66"/>
      <c r="AT584" s="162"/>
      <c r="AU584" s="160"/>
      <c r="AZ584" s="66"/>
      <c r="BA584" s="162"/>
      <c r="BB584" s="160"/>
      <c r="BK584" s="66"/>
      <c r="BL584" s="162"/>
      <c r="BM584" s="160"/>
      <c r="BS584" s="66"/>
      <c r="BT584" s="162"/>
      <c r="BU584" s="160"/>
      <c r="CA584" s="162"/>
      <c r="CB584" s="160"/>
      <c r="CH584" s="66"/>
      <c r="CI584" s="162"/>
      <c r="CJ584" s="155"/>
      <c r="CK584" s="155"/>
      <c r="CL584" s="155"/>
      <c r="CO584" s="66"/>
      <c r="CP584" s="162"/>
      <c r="CQ584" s="160"/>
      <c r="DT584" s="66"/>
      <c r="DU584" s="162"/>
      <c r="DV584" s="160"/>
      <c r="EE584" s="66"/>
      <c r="EF584" s="162"/>
      <c r="EG584" s="160"/>
      <c r="ER584" s="66"/>
      <c r="ES584" s="162"/>
      <c r="ET584" s="160"/>
      <c r="FR584" s="66"/>
      <c r="FS584" s="162"/>
      <c r="FT584" s="160"/>
      <c r="GR584" s="66"/>
      <c r="GS584" s="162"/>
      <c r="GT584" s="160"/>
      <c r="HG584" s="66"/>
      <c r="HH584" s="162"/>
      <c r="HK584" s="66"/>
    </row>
    <row r="585" spans="2:219">
      <c r="B585" s="160"/>
      <c r="I585" s="161"/>
      <c r="J585" s="161"/>
      <c r="L585" s="162"/>
      <c r="M585" s="160"/>
      <c r="R585" s="66"/>
      <c r="S585" s="162"/>
      <c r="Y585" s="66"/>
      <c r="Z585" s="162"/>
      <c r="AA585" s="160"/>
      <c r="AJ585" s="66"/>
      <c r="AK585" s="162"/>
      <c r="AL585" s="160"/>
      <c r="AS585" s="66"/>
      <c r="AT585" s="162"/>
      <c r="AU585" s="160"/>
      <c r="AZ585" s="66"/>
      <c r="BA585" s="162"/>
      <c r="BB585" s="160"/>
      <c r="BK585" s="66"/>
      <c r="BL585" s="162"/>
      <c r="BM585" s="160"/>
      <c r="BS585" s="66"/>
      <c r="BT585" s="162"/>
      <c r="BU585" s="160"/>
      <c r="CA585" s="162"/>
      <c r="CB585" s="160"/>
      <c r="CH585" s="66"/>
      <c r="CI585" s="162"/>
      <c r="CJ585" s="155"/>
      <c r="CK585" s="155"/>
      <c r="CL585" s="155"/>
      <c r="CO585" s="66"/>
      <c r="CP585" s="162"/>
      <c r="CQ585" s="160"/>
      <c r="DT585" s="66"/>
      <c r="DU585" s="162"/>
      <c r="DV585" s="160"/>
      <c r="EE585" s="66"/>
      <c r="EF585" s="162"/>
      <c r="EG585" s="160"/>
      <c r="ER585" s="66"/>
      <c r="ES585" s="162"/>
      <c r="ET585" s="160"/>
      <c r="FR585" s="66"/>
      <c r="FS585" s="162"/>
      <c r="FT585" s="160"/>
      <c r="GR585" s="66"/>
      <c r="GS585" s="162"/>
      <c r="GT585" s="160"/>
      <c r="HG585" s="66"/>
      <c r="HH585" s="162"/>
      <c r="HK585" s="66"/>
    </row>
    <row r="586" spans="2:219">
      <c r="B586" s="160"/>
      <c r="I586" s="161"/>
      <c r="J586" s="161"/>
      <c r="L586" s="162"/>
      <c r="M586" s="160"/>
      <c r="R586" s="66"/>
      <c r="S586" s="162"/>
      <c r="Y586" s="66"/>
      <c r="Z586" s="162"/>
      <c r="AA586" s="160"/>
      <c r="AJ586" s="66"/>
      <c r="AK586" s="162"/>
      <c r="AL586" s="160"/>
      <c r="AS586" s="66"/>
      <c r="AT586" s="162"/>
      <c r="AU586" s="160"/>
      <c r="AZ586" s="66"/>
      <c r="BA586" s="162"/>
      <c r="BB586" s="160"/>
      <c r="BK586" s="66"/>
      <c r="BL586" s="162"/>
      <c r="BM586" s="160"/>
      <c r="BS586" s="66"/>
      <c r="BT586" s="162"/>
      <c r="BU586" s="160"/>
      <c r="CA586" s="162"/>
      <c r="CB586" s="160"/>
      <c r="CH586" s="66"/>
      <c r="CI586" s="162"/>
      <c r="CJ586" s="155"/>
      <c r="CK586" s="155"/>
      <c r="CL586" s="155"/>
      <c r="CO586" s="66"/>
      <c r="CP586" s="162"/>
      <c r="CQ586" s="160"/>
      <c r="DT586" s="66"/>
      <c r="DU586" s="162"/>
      <c r="DV586" s="160"/>
      <c r="EE586" s="66"/>
      <c r="EF586" s="162"/>
      <c r="EG586" s="160"/>
      <c r="ER586" s="66"/>
      <c r="ES586" s="162"/>
      <c r="ET586" s="160"/>
      <c r="FR586" s="66"/>
      <c r="FS586" s="162"/>
      <c r="FT586" s="160"/>
      <c r="GR586" s="66"/>
      <c r="GS586" s="162"/>
      <c r="GT586" s="160"/>
      <c r="HG586" s="66"/>
      <c r="HH586" s="162"/>
      <c r="HK586" s="66"/>
    </row>
    <row r="587" spans="2:219">
      <c r="B587" s="160"/>
      <c r="I587" s="161"/>
      <c r="J587" s="161"/>
      <c r="L587" s="162"/>
      <c r="M587" s="160"/>
      <c r="R587" s="66"/>
      <c r="S587" s="162"/>
      <c r="Y587" s="66"/>
      <c r="Z587" s="162"/>
      <c r="AA587" s="160"/>
      <c r="AJ587" s="66"/>
      <c r="AK587" s="162"/>
      <c r="AL587" s="160"/>
      <c r="AS587" s="66"/>
      <c r="AT587" s="162"/>
      <c r="AU587" s="160"/>
      <c r="AZ587" s="66"/>
      <c r="BA587" s="162"/>
      <c r="BB587" s="160"/>
      <c r="BK587" s="66"/>
      <c r="BL587" s="162"/>
      <c r="BM587" s="160"/>
      <c r="BS587" s="66"/>
      <c r="BT587" s="162"/>
      <c r="BU587" s="160"/>
      <c r="CA587" s="162"/>
      <c r="CB587" s="160"/>
      <c r="CH587" s="66"/>
      <c r="CI587" s="162"/>
      <c r="CJ587" s="155"/>
      <c r="CK587" s="155"/>
      <c r="CL587" s="155"/>
      <c r="CO587" s="66"/>
      <c r="CP587" s="162"/>
      <c r="CQ587" s="160"/>
      <c r="DT587" s="66"/>
      <c r="DU587" s="162"/>
      <c r="DV587" s="160"/>
      <c r="EE587" s="66"/>
      <c r="EF587" s="162"/>
      <c r="EG587" s="160"/>
      <c r="ER587" s="66"/>
      <c r="ES587" s="162"/>
      <c r="ET587" s="160"/>
      <c r="FR587" s="66"/>
      <c r="FS587" s="162"/>
      <c r="FT587" s="160"/>
      <c r="GR587" s="66"/>
      <c r="GS587" s="162"/>
      <c r="GT587" s="160"/>
      <c r="HG587" s="66"/>
      <c r="HH587" s="162"/>
      <c r="HK587" s="66"/>
    </row>
    <row r="588" spans="2:219">
      <c r="B588" s="160"/>
      <c r="I588" s="161"/>
      <c r="J588" s="161"/>
      <c r="L588" s="162"/>
      <c r="M588" s="160"/>
      <c r="R588" s="66"/>
      <c r="S588" s="162"/>
      <c r="Y588" s="66"/>
      <c r="Z588" s="162"/>
      <c r="AA588" s="160"/>
      <c r="AJ588" s="66"/>
      <c r="AK588" s="162"/>
      <c r="AL588" s="160"/>
      <c r="AS588" s="66"/>
      <c r="AT588" s="162"/>
      <c r="AU588" s="160"/>
      <c r="AZ588" s="66"/>
      <c r="BA588" s="162"/>
      <c r="BB588" s="160"/>
      <c r="BK588" s="66"/>
      <c r="BL588" s="162"/>
      <c r="BM588" s="160"/>
      <c r="BS588" s="66"/>
      <c r="BT588" s="162"/>
      <c r="BU588" s="160"/>
      <c r="CA588" s="162"/>
      <c r="CB588" s="160"/>
      <c r="CH588" s="66"/>
      <c r="CI588" s="162"/>
      <c r="CJ588" s="155"/>
      <c r="CK588" s="155"/>
      <c r="CL588" s="155"/>
      <c r="CO588" s="66"/>
      <c r="CP588" s="162"/>
      <c r="CQ588" s="160"/>
      <c r="DT588" s="66"/>
      <c r="DU588" s="162"/>
      <c r="DV588" s="160"/>
      <c r="EE588" s="66"/>
      <c r="EF588" s="162"/>
      <c r="EG588" s="160"/>
      <c r="ER588" s="66"/>
      <c r="ES588" s="162"/>
      <c r="ET588" s="160"/>
      <c r="FR588" s="66"/>
      <c r="FS588" s="162"/>
      <c r="FT588" s="160"/>
      <c r="GR588" s="66"/>
      <c r="GS588" s="162"/>
      <c r="GT588" s="160"/>
      <c r="HG588" s="66"/>
      <c r="HH588" s="162"/>
      <c r="HK588" s="66"/>
    </row>
    <row r="589" spans="2:219">
      <c r="B589" s="160"/>
      <c r="I589" s="161"/>
      <c r="J589" s="161"/>
      <c r="L589" s="162"/>
      <c r="M589" s="160"/>
      <c r="R589" s="66"/>
      <c r="S589" s="162"/>
      <c r="Y589" s="66"/>
      <c r="Z589" s="162"/>
      <c r="AA589" s="160"/>
      <c r="AJ589" s="66"/>
      <c r="AK589" s="162"/>
      <c r="AL589" s="160"/>
      <c r="AS589" s="66"/>
      <c r="AT589" s="162"/>
      <c r="AU589" s="160"/>
      <c r="AZ589" s="66"/>
      <c r="BA589" s="162"/>
      <c r="BB589" s="160"/>
      <c r="BK589" s="66"/>
      <c r="BL589" s="162"/>
      <c r="BM589" s="160"/>
      <c r="BS589" s="66"/>
      <c r="BT589" s="162"/>
      <c r="BU589" s="160"/>
      <c r="CA589" s="162"/>
      <c r="CB589" s="160"/>
      <c r="CH589" s="66"/>
      <c r="CI589" s="162"/>
      <c r="CJ589" s="155"/>
      <c r="CK589" s="155"/>
      <c r="CL589" s="155"/>
      <c r="CO589" s="66"/>
      <c r="CP589" s="162"/>
      <c r="CQ589" s="160"/>
      <c r="DT589" s="66"/>
      <c r="DU589" s="162"/>
      <c r="DV589" s="160"/>
      <c r="EE589" s="66"/>
      <c r="EF589" s="162"/>
      <c r="EG589" s="160"/>
      <c r="ER589" s="66"/>
      <c r="ES589" s="162"/>
      <c r="ET589" s="160"/>
      <c r="FR589" s="66"/>
      <c r="FS589" s="162"/>
      <c r="FT589" s="160"/>
      <c r="GR589" s="66"/>
      <c r="GS589" s="162"/>
      <c r="GT589" s="160"/>
      <c r="HG589" s="66"/>
      <c r="HH589" s="162"/>
      <c r="HK589" s="66"/>
    </row>
    <row r="590" spans="2:219">
      <c r="B590" s="160"/>
      <c r="I590" s="161"/>
      <c r="J590" s="161"/>
      <c r="L590" s="162"/>
      <c r="M590" s="160"/>
      <c r="R590" s="66"/>
      <c r="S590" s="162"/>
      <c r="Y590" s="66"/>
      <c r="Z590" s="162"/>
      <c r="AA590" s="160"/>
      <c r="AJ590" s="66"/>
      <c r="AK590" s="162"/>
      <c r="AL590" s="160"/>
      <c r="AS590" s="66"/>
      <c r="AT590" s="162"/>
      <c r="AU590" s="160"/>
      <c r="AZ590" s="66"/>
      <c r="BA590" s="162"/>
      <c r="BB590" s="160"/>
      <c r="BK590" s="66"/>
      <c r="BL590" s="162"/>
      <c r="BM590" s="160"/>
      <c r="BS590" s="66"/>
      <c r="BT590" s="162"/>
      <c r="BU590" s="160"/>
      <c r="CA590" s="162"/>
      <c r="CB590" s="160"/>
      <c r="CH590" s="66"/>
      <c r="CI590" s="162"/>
      <c r="CJ590" s="155"/>
      <c r="CK590" s="155"/>
      <c r="CL590" s="155"/>
      <c r="CO590" s="66"/>
      <c r="CP590" s="162"/>
      <c r="CQ590" s="160"/>
      <c r="DT590" s="66"/>
      <c r="DU590" s="162"/>
      <c r="DV590" s="160"/>
      <c r="EE590" s="66"/>
      <c r="EF590" s="162"/>
      <c r="EG590" s="160"/>
      <c r="ER590" s="66"/>
      <c r="ES590" s="162"/>
      <c r="ET590" s="160"/>
      <c r="FR590" s="66"/>
      <c r="FS590" s="162"/>
      <c r="FT590" s="160"/>
      <c r="GR590" s="66"/>
      <c r="GS590" s="162"/>
      <c r="GT590" s="160"/>
      <c r="HG590" s="66"/>
      <c r="HH590" s="162"/>
      <c r="HK590" s="66"/>
    </row>
    <row r="591" spans="2:219">
      <c r="B591" s="160"/>
      <c r="I591" s="161"/>
      <c r="J591" s="161"/>
      <c r="L591" s="162"/>
      <c r="M591" s="160"/>
      <c r="R591" s="66"/>
      <c r="S591" s="162"/>
      <c r="Y591" s="66"/>
      <c r="Z591" s="162"/>
      <c r="AA591" s="160"/>
      <c r="AJ591" s="66"/>
      <c r="AK591" s="162"/>
      <c r="AL591" s="160"/>
      <c r="AS591" s="66"/>
      <c r="AT591" s="162"/>
      <c r="AU591" s="160"/>
      <c r="AZ591" s="66"/>
      <c r="BA591" s="162"/>
      <c r="BB591" s="160"/>
      <c r="BK591" s="66"/>
      <c r="BL591" s="162"/>
      <c r="BM591" s="160"/>
      <c r="BS591" s="66"/>
      <c r="BT591" s="162"/>
      <c r="BU591" s="160"/>
      <c r="CA591" s="162"/>
      <c r="CB591" s="160"/>
      <c r="CH591" s="66"/>
      <c r="CI591" s="162"/>
      <c r="CJ591" s="155"/>
      <c r="CK591" s="155"/>
      <c r="CL591" s="155"/>
      <c r="CO591" s="66"/>
      <c r="CP591" s="162"/>
      <c r="CQ591" s="160"/>
      <c r="DT591" s="66"/>
      <c r="DU591" s="162"/>
      <c r="DV591" s="160"/>
      <c r="EE591" s="66"/>
      <c r="EF591" s="162"/>
      <c r="EG591" s="160"/>
      <c r="ER591" s="66"/>
      <c r="ES591" s="162"/>
      <c r="ET591" s="160"/>
      <c r="FR591" s="66"/>
      <c r="FS591" s="162"/>
      <c r="FT591" s="160"/>
      <c r="GR591" s="66"/>
      <c r="GS591" s="162"/>
      <c r="GT591" s="160"/>
      <c r="HG591" s="66"/>
      <c r="HH591" s="162"/>
      <c r="HK591" s="66"/>
    </row>
    <row r="592" spans="2:219">
      <c r="B592" s="160"/>
      <c r="I592" s="161"/>
      <c r="J592" s="161"/>
      <c r="L592" s="162"/>
      <c r="M592" s="160"/>
      <c r="R592" s="66"/>
      <c r="S592" s="162"/>
      <c r="Y592" s="66"/>
      <c r="Z592" s="162"/>
      <c r="AA592" s="160"/>
      <c r="AJ592" s="66"/>
      <c r="AK592" s="162"/>
      <c r="AL592" s="160"/>
      <c r="AS592" s="66"/>
      <c r="AT592" s="162"/>
      <c r="AU592" s="160"/>
      <c r="AZ592" s="66"/>
      <c r="BA592" s="162"/>
      <c r="BB592" s="160"/>
      <c r="BK592" s="66"/>
      <c r="BL592" s="162"/>
      <c r="BM592" s="160"/>
      <c r="BS592" s="66"/>
      <c r="BT592" s="162"/>
      <c r="BU592" s="160"/>
      <c r="CA592" s="162"/>
      <c r="CB592" s="160"/>
      <c r="CH592" s="66"/>
      <c r="CI592" s="162"/>
      <c r="CJ592" s="155"/>
      <c r="CK592" s="155"/>
      <c r="CL592" s="155"/>
      <c r="CO592" s="66"/>
      <c r="CP592" s="162"/>
      <c r="CQ592" s="160"/>
      <c r="DT592" s="66"/>
      <c r="DU592" s="162"/>
      <c r="DV592" s="160"/>
      <c r="EE592" s="66"/>
      <c r="EF592" s="162"/>
      <c r="EG592" s="160"/>
      <c r="ER592" s="66"/>
      <c r="ES592" s="162"/>
      <c r="ET592" s="160"/>
      <c r="FR592" s="66"/>
      <c r="FS592" s="162"/>
      <c r="FT592" s="160"/>
      <c r="GR592" s="66"/>
      <c r="GS592" s="162"/>
      <c r="GT592" s="160"/>
      <c r="HG592" s="66"/>
      <c r="HH592" s="162"/>
      <c r="HK592" s="66"/>
    </row>
    <row r="593" spans="2:219">
      <c r="B593" s="160"/>
      <c r="I593" s="161"/>
      <c r="J593" s="161"/>
      <c r="L593" s="162"/>
      <c r="M593" s="160"/>
      <c r="R593" s="66"/>
      <c r="S593" s="162"/>
      <c r="Y593" s="66"/>
      <c r="Z593" s="162"/>
      <c r="AA593" s="160"/>
      <c r="AJ593" s="66"/>
      <c r="AK593" s="162"/>
      <c r="AL593" s="160"/>
      <c r="AS593" s="66"/>
      <c r="AT593" s="162"/>
      <c r="AU593" s="160"/>
      <c r="AZ593" s="66"/>
      <c r="BA593" s="162"/>
      <c r="BB593" s="160"/>
      <c r="BK593" s="66"/>
      <c r="BL593" s="162"/>
      <c r="BM593" s="160"/>
      <c r="BS593" s="66"/>
      <c r="BT593" s="162"/>
      <c r="BU593" s="160"/>
      <c r="CA593" s="162"/>
      <c r="CB593" s="160"/>
      <c r="CH593" s="66"/>
      <c r="CI593" s="162"/>
      <c r="CJ593" s="155"/>
      <c r="CK593" s="155"/>
      <c r="CL593" s="155"/>
      <c r="CO593" s="66"/>
      <c r="CP593" s="162"/>
      <c r="CQ593" s="160"/>
      <c r="DT593" s="66"/>
      <c r="DU593" s="162"/>
      <c r="DV593" s="160"/>
      <c r="EE593" s="66"/>
      <c r="EF593" s="162"/>
      <c r="EG593" s="160"/>
      <c r="ER593" s="66"/>
      <c r="ES593" s="162"/>
      <c r="ET593" s="160"/>
      <c r="FR593" s="66"/>
      <c r="FS593" s="162"/>
      <c r="FT593" s="160"/>
      <c r="GR593" s="66"/>
      <c r="GS593" s="162"/>
      <c r="GT593" s="160"/>
      <c r="HG593" s="66"/>
      <c r="HH593" s="162"/>
      <c r="HK593" s="66"/>
    </row>
    <row r="594" spans="2:219">
      <c r="B594" s="160"/>
      <c r="I594" s="161"/>
      <c r="J594" s="161"/>
      <c r="L594" s="162"/>
      <c r="M594" s="160"/>
      <c r="R594" s="66"/>
      <c r="S594" s="162"/>
      <c r="Y594" s="66"/>
      <c r="Z594" s="162"/>
      <c r="AA594" s="160"/>
      <c r="AJ594" s="66"/>
      <c r="AK594" s="162"/>
      <c r="AL594" s="160"/>
      <c r="AS594" s="66"/>
      <c r="AT594" s="162"/>
      <c r="AU594" s="160"/>
      <c r="AZ594" s="66"/>
      <c r="BA594" s="162"/>
      <c r="BB594" s="160"/>
      <c r="BK594" s="66"/>
      <c r="BL594" s="162"/>
      <c r="BM594" s="160"/>
      <c r="BS594" s="66"/>
      <c r="BT594" s="162"/>
      <c r="BU594" s="160"/>
      <c r="CA594" s="162"/>
      <c r="CB594" s="160"/>
      <c r="CH594" s="66"/>
      <c r="CI594" s="162"/>
      <c r="CJ594" s="155"/>
      <c r="CK594" s="155"/>
      <c r="CL594" s="155"/>
      <c r="CO594" s="66"/>
      <c r="CP594" s="162"/>
      <c r="CQ594" s="160"/>
      <c r="DT594" s="66"/>
      <c r="DU594" s="162"/>
      <c r="DV594" s="160"/>
      <c r="EE594" s="66"/>
      <c r="EF594" s="162"/>
      <c r="EG594" s="160"/>
      <c r="ER594" s="66"/>
      <c r="ES594" s="162"/>
      <c r="ET594" s="160"/>
      <c r="FR594" s="66"/>
      <c r="FS594" s="162"/>
      <c r="FT594" s="160"/>
      <c r="GR594" s="66"/>
      <c r="GS594" s="162"/>
      <c r="GT594" s="160"/>
      <c r="HG594" s="66"/>
      <c r="HH594" s="162"/>
      <c r="HK594" s="66"/>
    </row>
    <row r="595" spans="2:219">
      <c r="B595" s="160"/>
      <c r="I595" s="161"/>
      <c r="J595" s="161"/>
      <c r="L595" s="162"/>
      <c r="M595" s="160"/>
      <c r="R595" s="66"/>
      <c r="S595" s="162"/>
      <c r="Y595" s="66"/>
      <c r="Z595" s="162"/>
      <c r="AA595" s="160"/>
      <c r="AJ595" s="66"/>
      <c r="AK595" s="162"/>
      <c r="AL595" s="160"/>
      <c r="AS595" s="66"/>
      <c r="AT595" s="162"/>
      <c r="AU595" s="160"/>
      <c r="AZ595" s="66"/>
      <c r="BA595" s="162"/>
      <c r="BB595" s="160"/>
      <c r="BK595" s="66"/>
      <c r="BL595" s="162"/>
      <c r="BM595" s="160"/>
      <c r="BS595" s="66"/>
      <c r="BT595" s="162"/>
      <c r="BU595" s="160"/>
      <c r="CA595" s="162"/>
      <c r="CB595" s="160"/>
      <c r="CH595" s="66"/>
      <c r="CI595" s="162"/>
      <c r="CJ595" s="155"/>
      <c r="CK595" s="155"/>
      <c r="CL595" s="155"/>
      <c r="CO595" s="66"/>
      <c r="CP595" s="162"/>
      <c r="CQ595" s="160"/>
      <c r="DT595" s="66"/>
      <c r="DU595" s="162"/>
      <c r="DV595" s="160"/>
      <c r="EE595" s="66"/>
      <c r="EF595" s="162"/>
      <c r="EG595" s="160"/>
      <c r="ER595" s="66"/>
      <c r="ES595" s="162"/>
      <c r="ET595" s="160"/>
      <c r="FR595" s="66"/>
      <c r="FS595" s="162"/>
      <c r="FT595" s="160"/>
      <c r="GR595" s="66"/>
      <c r="GS595" s="162"/>
      <c r="GT595" s="160"/>
      <c r="HG595" s="66"/>
      <c r="HH595" s="162"/>
      <c r="HK595" s="66"/>
    </row>
    <row r="596" spans="2:219">
      <c r="B596" s="160"/>
      <c r="I596" s="161"/>
      <c r="J596" s="161"/>
      <c r="L596" s="162"/>
      <c r="M596" s="160"/>
      <c r="R596" s="66"/>
      <c r="S596" s="162"/>
      <c r="Y596" s="66"/>
      <c r="Z596" s="162"/>
      <c r="AA596" s="160"/>
      <c r="AJ596" s="66"/>
      <c r="AK596" s="162"/>
      <c r="AL596" s="160"/>
      <c r="AS596" s="66"/>
      <c r="AT596" s="162"/>
      <c r="AU596" s="160"/>
      <c r="AZ596" s="66"/>
      <c r="BA596" s="162"/>
      <c r="BB596" s="160"/>
      <c r="BK596" s="66"/>
      <c r="BL596" s="162"/>
      <c r="BM596" s="160"/>
      <c r="BS596" s="66"/>
      <c r="BT596" s="162"/>
      <c r="BU596" s="160"/>
      <c r="CA596" s="162"/>
      <c r="CB596" s="160"/>
      <c r="CH596" s="66"/>
      <c r="CI596" s="162"/>
      <c r="CJ596" s="155"/>
      <c r="CK596" s="155"/>
      <c r="CL596" s="155"/>
      <c r="CO596" s="66"/>
      <c r="CP596" s="162"/>
      <c r="CQ596" s="160"/>
      <c r="DT596" s="66"/>
      <c r="DU596" s="162"/>
      <c r="DV596" s="160"/>
      <c r="EE596" s="66"/>
      <c r="EF596" s="162"/>
      <c r="EG596" s="160"/>
      <c r="ER596" s="66"/>
      <c r="ES596" s="162"/>
      <c r="ET596" s="160"/>
      <c r="FR596" s="66"/>
      <c r="FS596" s="162"/>
      <c r="FT596" s="160"/>
      <c r="GR596" s="66"/>
      <c r="GS596" s="162"/>
      <c r="GT596" s="160"/>
      <c r="HG596" s="66"/>
      <c r="HH596" s="162"/>
      <c r="HK596" s="66"/>
    </row>
    <row r="597" spans="2:219">
      <c r="B597" s="160"/>
      <c r="I597" s="161"/>
      <c r="J597" s="161"/>
      <c r="L597" s="162"/>
      <c r="M597" s="160"/>
      <c r="R597" s="66"/>
      <c r="S597" s="162"/>
      <c r="Y597" s="66"/>
      <c r="Z597" s="162"/>
      <c r="AA597" s="160"/>
      <c r="AJ597" s="66"/>
      <c r="AK597" s="162"/>
      <c r="AL597" s="160"/>
      <c r="AS597" s="66"/>
      <c r="AT597" s="162"/>
      <c r="AU597" s="160"/>
      <c r="AZ597" s="66"/>
      <c r="BA597" s="162"/>
      <c r="BB597" s="160"/>
      <c r="BK597" s="66"/>
      <c r="BL597" s="162"/>
      <c r="BM597" s="160"/>
      <c r="BS597" s="66"/>
      <c r="BT597" s="162"/>
      <c r="BU597" s="160"/>
      <c r="CA597" s="162"/>
      <c r="CB597" s="160"/>
      <c r="CH597" s="66"/>
      <c r="CI597" s="162"/>
      <c r="CJ597" s="155"/>
      <c r="CK597" s="155"/>
      <c r="CL597" s="155"/>
      <c r="CO597" s="66"/>
      <c r="CP597" s="162"/>
      <c r="CQ597" s="160"/>
      <c r="DT597" s="66"/>
      <c r="DU597" s="162"/>
      <c r="DV597" s="160"/>
      <c r="EE597" s="66"/>
      <c r="EF597" s="162"/>
      <c r="EG597" s="160"/>
      <c r="ER597" s="66"/>
      <c r="ES597" s="162"/>
      <c r="ET597" s="160"/>
      <c r="FR597" s="66"/>
      <c r="FS597" s="162"/>
      <c r="FT597" s="160"/>
      <c r="GR597" s="66"/>
      <c r="GS597" s="162"/>
      <c r="GT597" s="160"/>
      <c r="HG597" s="66"/>
      <c r="HH597" s="162"/>
      <c r="HK597" s="66"/>
    </row>
    <row r="598" spans="2:219">
      <c r="B598" s="160"/>
      <c r="I598" s="161"/>
      <c r="J598" s="161"/>
      <c r="L598" s="162"/>
      <c r="M598" s="160"/>
      <c r="R598" s="66"/>
      <c r="S598" s="162"/>
      <c r="Y598" s="66"/>
      <c r="Z598" s="162"/>
      <c r="AA598" s="160"/>
      <c r="AJ598" s="66"/>
      <c r="AK598" s="162"/>
      <c r="AL598" s="160"/>
      <c r="AS598" s="66"/>
      <c r="AT598" s="162"/>
      <c r="AU598" s="160"/>
      <c r="AZ598" s="66"/>
      <c r="BA598" s="162"/>
      <c r="BB598" s="160"/>
      <c r="BK598" s="66"/>
      <c r="BL598" s="162"/>
      <c r="BM598" s="160"/>
      <c r="BS598" s="66"/>
      <c r="BT598" s="162"/>
      <c r="BU598" s="160"/>
      <c r="CA598" s="162"/>
      <c r="CB598" s="160"/>
      <c r="CH598" s="66"/>
      <c r="CI598" s="162"/>
      <c r="CJ598" s="155"/>
      <c r="CK598" s="155"/>
      <c r="CL598" s="155"/>
      <c r="CO598" s="66"/>
      <c r="CP598" s="162"/>
      <c r="CQ598" s="160"/>
      <c r="DT598" s="66"/>
      <c r="DU598" s="162"/>
      <c r="DV598" s="160"/>
      <c r="EE598" s="66"/>
      <c r="EF598" s="162"/>
      <c r="EG598" s="160"/>
      <c r="ER598" s="66"/>
      <c r="ES598" s="162"/>
      <c r="ET598" s="160"/>
      <c r="FR598" s="66"/>
      <c r="FS598" s="162"/>
      <c r="FT598" s="160"/>
      <c r="GR598" s="66"/>
      <c r="GS598" s="162"/>
      <c r="GT598" s="160"/>
      <c r="HG598" s="66"/>
      <c r="HH598" s="162"/>
      <c r="HK598" s="66"/>
    </row>
    <row r="599" spans="2:219">
      <c r="B599" s="160"/>
      <c r="I599" s="161"/>
      <c r="J599" s="161"/>
      <c r="L599" s="162"/>
      <c r="M599" s="160"/>
      <c r="R599" s="66"/>
      <c r="S599" s="162"/>
      <c r="Y599" s="66"/>
      <c r="Z599" s="162"/>
      <c r="AA599" s="160"/>
      <c r="AJ599" s="66"/>
      <c r="AK599" s="162"/>
      <c r="AL599" s="160"/>
      <c r="AS599" s="66"/>
      <c r="AT599" s="162"/>
      <c r="AU599" s="160"/>
      <c r="AZ599" s="66"/>
      <c r="BA599" s="162"/>
      <c r="BB599" s="160"/>
      <c r="BK599" s="66"/>
      <c r="BL599" s="162"/>
      <c r="BM599" s="160"/>
      <c r="BS599" s="66"/>
      <c r="BT599" s="162"/>
      <c r="BU599" s="160"/>
      <c r="CA599" s="162"/>
      <c r="CB599" s="160"/>
      <c r="CH599" s="66"/>
      <c r="CI599" s="162"/>
      <c r="CJ599" s="155"/>
      <c r="CK599" s="155"/>
      <c r="CL599" s="155"/>
      <c r="CO599" s="66"/>
      <c r="CP599" s="162"/>
      <c r="CQ599" s="160"/>
      <c r="DT599" s="66"/>
      <c r="DU599" s="162"/>
      <c r="DV599" s="160"/>
      <c r="EE599" s="66"/>
      <c r="EF599" s="162"/>
      <c r="EG599" s="160"/>
      <c r="ER599" s="66"/>
      <c r="ES599" s="162"/>
      <c r="ET599" s="160"/>
      <c r="FR599" s="66"/>
      <c r="FS599" s="162"/>
      <c r="FT599" s="160"/>
      <c r="GR599" s="66"/>
      <c r="GS599" s="162"/>
      <c r="GT599" s="160"/>
      <c r="HG599" s="66"/>
      <c r="HH599" s="162"/>
      <c r="HK599" s="66"/>
    </row>
    <row r="600" spans="2:219">
      <c r="B600" s="160"/>
      <c r="I600" s="161"/>
      <c r="J600" s="161"/>
      <c r="L600" s="162"/>
      <c r="M600" s="160"/>
      <c r="R600" s="66"/>
      <c r="S600" s="162"/>
      <c r="Y600" s="66"/>
      <c r="Z600" s="162"/>
      <c r="AA600" s="160"/>
      <c r="AJ600" s="66"/>
      <c r="AK600" s="162"/>
      <c r="AL600" s="160"/>
      <c r="AS600" s="66"/>
      <c r="AT600" s="162"/>
      <c r="AU600" s="160"/>
      <c r="AZ600" s="66"/>
      <c r="BA600" s="162"/>
      <c r="BB600" s="160"/>
      <c r="BK600" s="66"/>
      <c r="BL600" s="162"/>
      <c r="BM600" s="160"/>
      <c r="BS600" s="66"/>
      <c r="BT600" s="162"/>
      <c r="BU600" s="160"/>
      <c r="CA600" s="162"/>
      <c r="CB600" s="160"/>
      <c r="CH600" s="66"/>
      <c r="CI600" s="162"/>
      <c r="CJ600" s="155"/>
      <c r="CK600" s="155"/>
      <c r="CL600" s="155"/>
      <c r="CO600" s="66"/>
      <c r="CP600" s="162"/>
      <c r="CQ600" s="160"/>
      <c r="DT600" s="66"/>
      <c r="DU600" s="162"/>
      <c r="DV600" s="160"/>
      <c r="EE600" s="66"/>
      <c r="EF600" s="162"/>
      <c r="EG600" s="160"/>
      <c r="ER600" s="66"/>
      <c r="ES600" s="162"/>
      <c r="ET600" s="160"/>
      <c r="FR600" s="66"/>
      <c r="FS600" s="162"/>
      <c r="FT600" s="160"/>
      <c r="GR600" s="66"/>
      <c r="GS600" s="162"/>
      <c r="GT600" s="160"/>
      <c r="HG600" s="66"/>
      <c r="HH600" s="162"/>
      <c r="HK600" s="66"/>
    </row>
    <row r="601" spans="2:219">
      <c r="B601" s="160"/>
      <c r="I601" s="161"/>
      <c r="J601" s="161"/>
      <c r="L601" s="162"/>
      <c r="M601" s="160"/>
      <c r="R601" s="66"/>
      <c r="S601" s="162"/>
      <c r="Y601" s="66"/>
      <c r="Z601" s="162"/>
      <c r="AA601" s="160"/>
      <c r="AJ601" s="66"/>
      <c r="AK601" s="162"/>
      <c r="AL601" s="160"/>
      <c r="AS601" s="66"/>
      <c r="AT601" s="162"/>
      <c r="AU601" s="160"/>
      <c r="AZ601" s="66"/>
      <c r="BA601" s="162"/>
      <c r="BB601" s="160"/>
      <c r="BK601" s="66"/>
      <c r="BL601" s="162"/>
      <c r="BM601" s="160"/>
      <c r="BS601" s="66"/>
      <c r="BT601" s="162"/>
      <c r="BU601" s="160"/>
      <c r="CA601" s="162"/>
      <c r="CB601" s="160"/>
      <c r="CH601" s="66"/>
      <c r="CI601" s="162"/>
      <c r="CJ601" s="155"/>
      <c r="CK601" s="155"/>
      <c r="CL601" s="155"/>
      <c r="CO601" s="66"/>
      <c r="CP601" s="162"/>
      <c r="CQ601" s="160"/>
      <c r="DT601" s="66"/>
      <c r="DU601" s="162"/>
      <c r="DV601" s="160"/>
      <c r="EE601" s="66"/>
      <c r="EF601" s="162"/>
      <c r="EG601" s="160"/>
      <c r="ER601" s="66"/>
      <c r="ES601" s="162"/>
      <c r="ET601" s="160"/>
      <c r="FR601" s="66"/>
      <c r="FS601" s="162"/>
      <c r="FT601" s="160"/>
      <c r="GR601" s="66"/>
      <c r="GS601" s="162"/>
      <c r="GT601" s="160"/>
      <c r="HG601" s="66"/>
      <c r="HH601" s="162"/>
      <c r="HK601" s="66"/>
    </row>
    <row r="602" spans="2:219">
      <c r="B602" s="160"/>
      <c r="I602" s="161"/>
      <c r="J602" s="161"/>
      <c r="L602" s="162"/>
      <c r="M602" s="160"/>
      <c r="R602" s="66"/>
      <c r="S602" s="162"/>
      <c r="Y602" s="66"/>
      <c r="Z602" s="162"/>
      <c r="AA602" s="160"/>
      <c r="AJ602" s="66"/>
      <c r="AK602" s="162"/>
      <c r="AL602" s="160"/>
      <c r="AS602" s="66"/>
      <c r="AT602" s="162"/>
      <c r="AU602" s="160"/>
      <c r="AZ602" s="66"/>
      <c r="BA602" s="162"/>
      <c r="BB602" s="160"/>
      <c r="BK602" s="66"/>
      <c r="BL602" s="162"/>
      <c r="BM602" s="160"/>
      <c r="BS602" s="66"/>
      <c r="BT602" s="162"/>
      <c r="BU602" s="160"/>
      <c r="CA602" s="162"/>
      <c r="CB602" s="160"/>
      <c r="CH602" s="66"/>
      <c r="CI602" s="162"/>
      <c r="CJ602" s="155"/>
      <c r="CK602" s="155"/>
      <c r="CL602" s="155"/>
      <c r="CO602" s="66"/>
      <c r="CP602" s="162"/>
      <c r="CQ602" s="160"/>
      <c r="DT602" s="66"/>
      <c r="DU602" s="162"/>
      <c r="DV602" s="160"/>
      <c r="EE602" s="66"/>
      <c r="EF602" s="162"/>
      <c r="EG602" s="160"/>
      <c r="ER602" s="66"/>
      <c r="ES602" s="162"/>
      <c r="ET602" s="160"/>
      <c r="FR602" s="66"/>
      <c r="FS602" s="162"/>
      <c r="FT602" s="160"/>
      <c r="GR602" s="66"/>
      <c r="GS602" s="162"/>
      <c r="GT602" s="160"/>
      <c r="HG602" s="66"/>
      <c r="HH602" s="162"/>
      <c r="HK602" s="66"/>
    </row>
    <row r="603" spans="2:219">
      <c r="B603" s="160"/>
      <c r="I603" s="161"/>
      <c r="J603" s="161"/>
      <c r="L603" s="162"/>
      <c r="M603" s="160"/>
      <c r="R603" s="66"/>
      <c r="S603" s="162"/>
      <c r="Y603" s="66"/>
      <c r="Z603" s="162"/>
      <c r="AA603" s="160"/>
      <c r="AJ603" s="66"/>
      <c r="AK603" s="162"/>
      <c r="AL603" s="160"/>
      <c r="AS603" s="66"/>
      <c r="AT603" s="162"/>
      <c r="AU603" s="160"/>
      <c r="AZ603" s="66"/>
      <c r="BA603" s="162"/>
      <c r="BB603" s="160"/>
      <c r="BK603" s="66"/>
      <c r="BL603" s="162"/>
      <c r="BM603" s="160"/>
      <c r="BS603" s="66"/>
      <c r="BT603" s="162"/>
      <c r="BU603" s="160"/>
      <c r="CA603" s="162"/>
      <c r="CB603" s="160"/>
      <c r="CH603" s="66"/>
      <c r="CI603" s="162"/>
      <c r="CJ603" s="155"/>
      <c r="CK603" s="155"/>
      <c r="CL603" s="155"/>
      <c r="CO603" s="66"/>
      <c r="CP603" s="162"/>
      <c r="CQ603" s="160"/>
      <c r="DT603" s="66"/>
      <c r="DU603" s="162"/>
      <c r="DV603" s="160"/>
      <c r="EE603" s="66"/>
      <c r="EF603" s="162"/>
      <c r="EG603" s="160"/>
      <c r="ER603" s="66"/>
      <c r="ES603" s="162"/>
      <c r="ET603" s="160"/>
      <c r="FR603" s="66"/>
      <c r="FS603" s="162"/>
      <c r="FT603" s="160"/>
      <c r="GR603" s="66"/>
      <c r="GS603" s="162"/>
      <c r="GT603" s="160"/>
      <c r="HG603" s="66"/>
      <c r="HH603" s="162"/>
      <c r="HK603" s="66"/>
    </row>
    <row r="604" spans="2:219">
      <c r="B604" s="160"/>
      <c r="I604" s="161"/>
      <c r="J604" s="161"/>
      <c r="L604" s="162"/>
      <c r="M604" s="160"/>
      <c r="R604" s="66"/>
      <c r="S604" s="162"/>
      <c r="Y604" s="66"/>
      <c r="Z604" s="162"/>
      <c r="AA604" s="160"/>
      <c r="AJ604" s="66"/>
      <c r="AK604" s="162"/>
      <c r="AL604" s="160"/>
      <c r="AS604" s="66"/>
      <c r="AT604" s="162"/>
      <c r="AU604" s="160"/>
      <c r="AZ604" s="66"/>
      <c r="BA604" s="162"/>
      <c r="BB604" s="160"/>
      <c r="BK604" s="66"/>
      <c r="BL604" s="162"/>
      <c r="BM604" s="160"/>
      <c r="BS604" s="66"/>
      <c r="BT604" s="162"/>
      <c r="BU604" s="160"/>
      <c r="CA604" s="162"/>
      <c r="CB604" s="160"/>
      <c r="CH604" s="66"/>
      <c r="CI604" s="162"/>
      <c r="CJ604" s="155"/>
      <c r="CK604" s="155"/>
      <c r="CL604" s="155"/>
      <c r="CO604" s="66"/>
      <c r="CP604" s="162"/>
      <c r="CQ604" s="160"/>
      <c r="DT604" s="66"/>
      <c r="DU604" s="162"/>
      <c r="DV604" s="160"/>
      <c r="EE604" s="66"/>
      <c r="EF604" s="162"/>
      <c r="EG604" s="160"/>
      <c r="ER604" s="66"/>
      <c r="ES604" s="162"/>
      <c r="ET604" s="160"/>
      <c r="FR604" s="66"/>
      <c r="FS604" s="162"/>
      <c r="FT604" s="160"/>
      <c r="GR604" s="66"/>
      <c r="GS604" s="162"/>
      <c r="GT604" s="160"/>
      <c r="HG604" s="66"/>
      <c r="HH604" s="162"/>
      <c r="HK604" s="66"/>
    </row>
    <row r="605" spans="2:219">
      <c r="B605" s="160"/>
      <c r="I605" s="161"/>
      <c r="J605" s="161"/>
      <c r="L605" s="162"/>
      <c r="M605" s="160"/>
      <c r="R605" s="66"/>
      <c r="S605" s="162"/>
      <c r="Y605" s="66"/>
      <c r="Z605" s="162"/>
      <c r="AA605" s="160"/>
      <c r="AJ605" s="66"/>
      <c r="AK605" s="162"/>
      <c r="AL605" s="160"/>
      <c r="AS605" s="66"/>
      <c r="AT605" s="162"/>
      <c r="AU605" s="160"/>
      <c r="AZ605" s="66"/>
      <c r="BA605" s="162"/>
      <c r="BB605" s="160"/>
      <c r="BK605" s="66"/>
      <c r="BL605" s="162"/>
      <c r="BM605" s="160"/>
      <c r="BS605" s="66"/>
      <c r="BT605" s="162"/>
      <c r="BU605" s="160"/>
      <c r="CA605" s="162"/>
      <c r="CB605" s="160"/>
      <c r="CH605" s="66"/>
      <c r="CI605" s="162"/>
      <c r="CJ605" s="155"/>
      <c r="CK605" s="155"/>
      <c r="CL605" s="155"/>
      <c r="CO605" s="66"/>
      <c r="CP605" s="162"/>
      <c r="CQ605" s="160"/>
      <c r="DT605" s="66"/>
      <c r="DU605" s="162"/>
      <c r="DV605" s="160"/>
      <c r="EE605" s="66"/>
      <c r="EF605" s="162"/>
      <c r="EG605" s="160"/>
      <c r="ER605" s="66"/>
      <c r="ES605" s="162"/>
      <c r="ET605" s="160"/>
      <c r="FR605" s="66"/>
      <c r="FS605" s="162"/>
      <c r="FT605" s="160"/>
      <c r="GR605" s="66"/>
      <c r="GS605" s="162"/>
      <c r="GT605" s="160"/>
      <c r="HG605" s="66"/>
      <c r="HH605" s="162"/>
      <c r="HK605" s="66"/>
    </row>
    <row r="606" spans="2:219">
      <c r="B606" s="160"/>
      <c r="I606" s="161"/>
      <c r="J606" s="161"/>
      <c r="L606" s="162"/>
      <c r="M606" s="160"/>
      <c r="R606" s="66"/>
      <c r="S606" s="162"/>
      <c r="Y606" s="66"/>
      <c r="Z606" s="162"/>
      <c r="AA606" s="160"/>
      <c r="AJ606" s="66"/>
      <c r="AK606" s="162"/>
      <c r="AL606" s="160"/>
      <c r="AS606" s="66"/>
      <c r="AT606" s="162"/>
      <c r="AU606" s="160"/>
      <c r="AZ606" s="66"/>
      <c r="BA606" s="162"/>
      <c r="BB606" s="160"/>
      <c r="BK606" s="66"/>
      <c r="BL606" s="162"/>
      <c r="BM606" s="160"/>
      <c r="BS606" s="66"/>
      <c r="BT606" s="162"/>
      <c r="BU606" s="160"/>
      <c r="CA606" s="162"/>
      <c r="CB606" s="160"/>
      <c r="CH606" s="66"/>
      <c r="CI606" s="162"/>
      <c r="CJ606" s="155"/>
      <c r="CK606" s="155"/>
      <c r="CL606" s="155"/>
      <c r="CO606" s="66"/>
      <c r="CP606" s="162"/>
      <c r="CQ606" s="160"/>
      <c r="DT606" s="66"/>
      <c r="DU606" s="162"/>
      <c r="DV606" s="160"/>
      <c r="EE606" s="66"/>
      <c r="EF606" s="162"/>
      <c r="EG606" s="160"/>
      <c r="ER606" s="66"/>
      <c r="ES606" s="162"/>
      <c r="ET606" s="160"/>
      <c r="FR606" s="66"/>
      <c r="FS606" s="162"/>
      <c r="FT606" s="160"/>
      <c r="GR606" s="66"/>
      <c r="GS606" s="162"/>
      <c r="GT606" s="160"/>
      <c r="HG606" s="66"/>
      <c r="HH606" s="162"/>
      <c r="HK606" s="66"/>
    </row>
    <row r="607" spans="2:219">
      <c r="B607" s="160"/>
      <c r="I607" s="161"/>
      <c r="J607" s="161"/>
      <c r="L607" s="162"/>
      <c r="M607" s="160"/>
      <c r="R607" s="66"/>
      <c r="S607" s="162"/>
      <c r="Y607" s="66"/>
      <c r="Z607" s="162"/>
      <c r="AA607" s="160"/>
      <c r="AJ607" s="66"/>
      <c r="AK607" s="162"/>
      <c r="AL607" s="160"/>
      <c r="AS607" s="66"/>
      <c r="AT607" s="162"/>
      <c r="AU607" s="160"/>
      <c r="AZ607" s="66"/>
      <c r="BA607" s="162"/>
      <c r="BB607" s="160"/>
      <c r="BK607" s="66"/>
      <c r="BL607" s="162"/>
      <c r="BM607" s="160"/>
      <c r="BS607" s="66"/>
      <c r="BT607" s="162"/>
      <c r="BU607" s="160"/>
      <c r="CA607" s="162"/>
      <c r="CB607" s="160"/>
      <c r="CH607" s="66"/>
      <c r="CI607" s="162"/>
      <c r="CJ607" s="155"/>
      <c r="CK607" s="155"/>
      <c r="CL607" s="155"/>
      <c r="CO607" s="66"/>
      <c r="CP607" s="162"/>
      <c r="CQ607" s="160"/>
      <c r="DT607" s="66"/>
      <c r="DU607" s="162"/>
      <c r="DV607" s="160"/>
      <c r="EE607" s="66"/>
      <c r="EF607" s="162"/>
      <c r="EG607" s="160"/>
      <c r="ER607" s="66"/>
      <c r="ES607" s="162"/>
      <c r="ET607" s="160"/>
      <c r="FR607" s="66"/>
      <c r="FS607" s="162"/>
      <c r="FT607" s="160"/>
      <c r="GR607" s="66"/>
      <c r="GS607" s="162"/>
      <c r="GT607" s="160"/>
      <c r="HG607" s="66"/>
      <c r="HH607" s="162"/>
      <c r="HK607" s="66"/>
    </row>
    <row r="608" spans="2:219">
      <c r="B608" s="160"/>
      <c r="I608" s="161"/>
      <c r="J608" s="161"/>
      <c r="L608" s="162"/>
      <c r="M608" s="160"/>
      <c r="R608" s="66"/>
      <c r="S608" s="162"/>
      <c r="Y608" s="66"/>
      <c r="Z608" s="162"/>
      <c r="AA608" s="160"/>
      <c r="AJ608" s="66"/>
      <c r="AK608" s="162"/>
      <c r="AL608" s="160"/>
      <c r="AS608" s="66"/>
      <c r="AT608" s="162"/>
      <c r="AU608" s="160"/>
      <c r="AZ608" s="66"/>
      <c r="BA608" s="162"/>
      <c r="BB608" s="160"/>
      <c r="BK608" s="66"/>
      <c r="BL608" s="162"/>
      <c r="BM608" s="160"/>
      <c r="BS608" s="66"/>
      <c r="BT608" s="162"/>
      <c r="BU608" s="160"/>
      <c r="CA608" s="162"/>
      <c r="CB608" s="160"/>
      <c r="CH608" s="66"/>
      <c r="CI608" s="162"/>
      <c r="CJ608" s="155"/>
      <c r="CK608" s="155"/>
      <c r="CL608" s="155"/>
      <c r="CO608" s="66"/>
      <c r="CP608" s="162"/>
      <c r="CQ608" s="160"/>
      <c r="DT608" s="66"/>
      <c r="DU608" s="162"/>
      <c r="DV608" s="160"/>
      <c r="EE608" s="66"/>
      <c r="EF608" s="162"/>
      <c r="EG608" s="160"/>
      <c r="ER608" s="66"/>
      <c r="ES608" s="162"/>
      <c r="ET608" s="160"/>
      <c r="FR608" s="66"/>
      <c r="FS608" s="162"/>
      <c r="FT608" s="160"/>
      <c r="GR608" s="66"/>
      <c r="GS608" s="162"/>
      <c r="GT608" s="160"/>
      <c r="HG608" s="66"/>
      <c r="HH608" s="162"/>
      <c r="HK608" s="66"/>
    </row>
    <row r="609" spans="2:219">
      <c r="B609" s="160"/>
      <c r="I609" s="161"/>
      <c r="J609" s="161"/>
      <c r="L609" s="162"/>
      <c r="M609" s="160"/>
      <c r="R609" s="66"/>
      <c r="S609" s="162"/>
      <c r="Y609" s="66"/>
      <c r="Z609" s="162"/>
      <c r="AA609" s="160"/>
      <c r="AJ609" s="66"/>
      <c r="AK609" s="162"/>
      <c r="AL609" s="160"/>
      <c r="AS609" s="66"/>
      <c r="AT609" s="162"/>
      <c r="AU609" s="160"/>
      <c r="AZ609" s="66"/>
      <c r="BA609" s="162"/>
      <c r="BB609" s="160"/>
      <c r="BK609" s="66"/>
      <c r="BL609" s="162"/>
      <c r="BM609" s="160"/>
      <c r="BS609" s="66"/>
      <c r="BT609" s="162"/>
      <c r="BU609" s="160"/>
      <c r="CA609" s="162"/>
      <c r="CB609" s="160"/>
      <c r="CH609" s="66"/>
      <c r="CI609" s="162"/>
      <c r="CJ609" s="155"/>
      <c r="CK609" s="155"/>
      <c r="CL609" s="155"/>
      <c r="CO609" s="66"/>
      <c r="CP609" s="162"/>
      <c r="CQ609" s="160"/>
      <c r="DT609" s="66"/>
      <c r="DU609" s="162"/>
      <c r="DV609" s="160"/>
      <c r="EE609" s="66"/>
      <c r="EF609" s="162"/>
      <c r="EG609" s="160"/>
      <c r="ER609" s="66"/>
      <c r="ES609" s="162"/>
      <c r="ET609" s="160"/>
      <c r="FR609" s="66"/>
      <c r="FS609" s="162"/>
      <c r="FT609" s="160"/>
      <c r="GR609" s="66"/>
      <c r="GS609" s="162"/>
      <c r="GT609" s="160"/>
      <c r="HG609" s="66"/>
      <c r="HH609" s="162"/>
      <c r="HK609" s="66"/>
    </row>
    <row r="610" spans="2:219">
      <c r="B610" s="160"/>
      <c r="I610" s="161"/>
      <c r="J610" s="161"/>
      <c r="L610" s="162"/>
      <c r="M610" s="160"/>
      <c r="R610" s="66"/>
      <c r="S610" s="162"/>
      <c r="Y610" s="66"/>
      <c r="Z610" s="162"/>
      <c r="AA610" s="160"/>
      <c r="AJ610" s="66"/>
      <c r="AK610" s="162"/>
      <c r="AL610" s="160"/>
      <c r="AS610" s="66"/>
      <c r="AT610" s="162"/>
      <c r="AU610" s="160"/>
      <c r="AZ610" s="66"/>
      <c r="BA610" s="162"/>
      <c r="BB610" s="160"/>
      <c r="BK610" s="66"/>
      <c r="BL610" s="162"/>
      <c r="BM610" s="160"/>
      <c r="BS610" s="66"/>
      <c r="BT610" s="162"/>
      <c r="BU610" s="160"/>
      <c r="CA610" s="162"/>
      <c r="CB610" s="160"/>
      <c r="CH610" s="66"/>
      <c r="CI610" s="162"/>
      <c r="CJ610" s="155"/>
      <c r="CK610" s="155"/>
      <c r="CL610" s="155"/>
      <c r="CO610" s="66"/>
      <c r="CP610" s="162"/>
      <c r="CQ610" s="160"/>
      <c r="DT610" s="66"/>
      <c r="DU610" s="162"/>
      <c r="DV610" s="160"/>
      <c r="EE610" s="66"/>
      <c r="EF610" s="162"/>
      <c r="EG610" s="160"/>
      <c r="ER610" s="66"/>
      <c r="ES610" s="162"/>
      <c r="ET610" s="160"/>
      <c r="FR610" s="66"/>
      <c r="FS610" s="162"/>
      <c r="FT610" s="160"/>
      <c r="GR610" s="66"/>
      <c r="GS610" s="162"/>
      <c r="GT610" s="160"/>
      <c r="HG610" s="66"/>
      <c r="HH610" s="162"/>
      <c r="HK610" s="66"/>
    </row>
    <row r="611" spans="2:219">
      <c r="B611" s="160"/>
      <c r="I611" s="161"/>
      <c r="J611" s="161"/>
      <c r="L611" s="162"/>
      <c r="M611" s="160"/>
      <c r="R611" s="66"/>
      <c r="S611" s="162"/>
      <c r="Y611" s="66"/>
      <c r="Z611" s="162"/>
      <c r="AA611" s="160"/>
      <c r="AJ611" s="66"/>
      <c r="AK611" s="162"/>
      <c r="AL611" s="160"/>
      <c r="AS611" s="66"/>
      <c r="AT611" s="162"/>
      <c r="AU611" s="160"/>
      <c r="AZ611" s="66"/>
      <c r="BA611" s="162"/>
      <c r="BB611" s="160"/>
      <c r="BK611" s="66"/>
      <c r="BL611" s="162"/>
      <c r="BM611" s="160"/>
      <c r="BS611" s="66"/>
      <c r="BT611" s="162"/>
      <c r="BU611" s="160"/>
      <c r="CA611" s="162"/>
      <c r="CB611" s="160"/>
      <c r="CH611" s="66"/>
      <c r="CI611" s="162"/>
      <c r="CJ611" s="155"/>
      <c r="CK611" s="155"/>
      <c r="CL611" s="155"/>
      <c r="CO611" s="66"/>
      <c r="CP611" s="162"/>
      <c r="CQ611" s="160"/>
      <c r="DT611" s="66"/>
      <c r="DU611" s="162"/>
      <c r="DV611" s="160"/>
      <c r="EE611" s="66"/>
      <c r="EF611" s="162"/>
      <c r="EG611" s="160"/>
      <c r="ER611" s="66"/>
      <c r="ES611" s="162"/>
      <c r="ET611" s="160"/>
      <c r="FR611" s="66"/>
      <c r="FS611" s="162"/>
      <c r="FT611" s="160"/>
      <c r="GR611" s="66"/>
      <c r="GS611" s="162"/>
      <c r="GT611" s="160"/>
      <c r="HG611" s="66"/>
      <c r="HH611" s="162"/>
      <c r="HK611" s="66"/>
    </row>
    <row r="612" spans="2:219">
      <c r="B612" s="160"/>
      <c r="I612" s="161"/>
      <c r="J612" s="161"/>
      <c r="L612" s="162"/>
      <c r="M612" s="160"/>
      <c r="R612" s="66"/>
      <c r="S612" s="162"/>
      <c r="Y612" s="66"/>
      <c r="Z612" s="162"/>
      <c r="AA612" s="160"/>
      <c r="AJ612" s="66"/>
      <c r="AK612" s="162"/>
      <c r="AL612" s="160"/>
      <c r="AS612" s="66"/>
      <c r="AT612" s="162"/>
      <c r="AU612" s="160"/>
      <c r="AZ612" s="66"/>
      <c r="BA612" s="162"/>
      <c r="BB612" s="160"/>
      <c r="BK612" s="66"/>
      <c r="BL612" s="162"/>
      <c r="BM612" s="160"/>
      <c r="BS612" s="66"/>
      <c r="BT612" s="162"/>
      <c r="BU612" s="160"/>
      <c r="CA612" s="162"/>
      <c r="CB612" s="160"/>
      <c r="CH612" s="66"/>
      <c r="CI612" s="162"/>
      <c r="CJ612" s="155"/>
      <c r="CK612" s="155"/>
      <c r="CL612" s="155"/>
      <c r="CO612" s="66"/>
      <c r="CP612" s="162"/>
      <c r="CQ612" s="160"/>
      <c r="DT612" s="66"/>
      <c r="DU612" s="162"/>
      <c r="DV612" s="160"/>
      <c r="EE612" s="66"/>
      <c r="EF612" s="162"/>
      <c r="EG612" s="160"/>
      <c r="ER612" s="66"/>
      <c r="ES612" s="162"/>
      <c r="ET612" s="160"/>
      <c r="FR612" s="66"/>
      <c r="FS612" s="162"/>
      <c r="FT612" s="160"/>
      <c r="GR612" s="66"/>
      <c r="GS612" s="162"/>
      <c r="GT612" s="160"/>
      <c r="HG612" s="66"/>
      <c r="HH612" s="162"/>
      <c r="HK612" s="66"/>
    </row>
    <row r="613" spans="2:219">
      <c r="B613" s="160"/>
      <c r="I613" s="161"/>
      <c r="J613" s="161"/>
      <c r="L613" s="162"/>
      <c r="M613" s="160"/>
      <c r="R613" s="66"/>
      <c r="S613" s="162"/>
      <c r="Y613" s="66"/>
      <c r="Z613" s="162"/>
      <c r="AA613" s="160"/>
      <c r="AJ613" s="66"/>
      <c r="AK613" s="162"/>
      <c r="AL613" s="160"/>
      <c r="AS613" s="66"/>
      <c r="AT613" s="162"/>
      <c r="AU613" s="160"/>
      <c r="AZ613" s="66"/>
      <c r="BA613" s="162"/>
      <c r="BB613" s="160"/>
      <c r="BK613" s="66"/>
      <c r="BL613" s="162"/>
      <c r="BM613" s="160"/>
      <c r="BS613" s="66"/>
      <c r="BT613" s="162"/>
      <c r="BU613" s="160"/>
      <c r="CA613" s="162"/>
      <c r="CB613" s="160"/>
      <c r="CH613" s="66"/>
      <c r="CI613" s="162"/>
      <c r="CJ613" s="155"/>
      <c r="CK613" s="155"/>
      <c r="CL613" s="155"/>
      <c r="CO613" s="66"/>
      <c r="CP613" s="162"/>
      <c r="CQ613" s="160"/>
      <c r="DT613" s="66"/>
      <c r="DU613" s="162"/>
      <c r="DV613" s="160"/>
      <c r="EE613" s="66"/>
      <c r="EF613" s="162"/>
      <c r="EG613" s="160"/>
      <c r="ER613" s="66"/>
      <c r="ES613" s="162"/>
      <c r="ET613" s="160"/>
      <c r="FR613" s="66"/>
      <c r="FS613" s="162"/>
      <c r="FT613" s="160"/>
      <c r="GR613" s="66"/>
      <c r="GS613" s="162"/>
      <c r="GT613" s="160"/>
      <c r="HG613" s="66"/>
      <c r="HH613" s="162"/>
      <c r="HK613" s="66"/>
    </row>
    <row r="614" spans="2:219">
      <c r="B614" s="160"/>
      <c r="I614" s="161"/>
      <c r="J614" s="161"/>
      <c r="L614" s="162"/>
      <c r="M614" s="160"/>
      <c r="R614" s="66"/>
      <c r="S614" s="162"/>
      <c r="Y614" s="66"/>
      <c r="Z614" s="162"/>
      <c r="AA614" s="160"/>
      <c r="AJ614" s="66"/>
      <c r="AK614" s="162"/>
      <c r="AL614" s="160"/>
      <c r="AS614" s="66"/>
      <c r="AT614" s="162"/>
      <c r="AU614" s="160"/>
      <c r="AZ614" s="66"/>
      <c r="BA614" s="162"/>
      <c r="BB614" s="160"/>
      <c r="BK614" s="66"/>
      <c r="BL614" s="162"/>
      <c r="BM614" s="160"/>
      <c r="BS614" s="66"/>
      <c r="BT614" s="162"/>
      <c r="BU614" s="160"/>
      <c r="CA614" s="162"/>
      <c r="CB614" s="160"/>
      <c r="CH614" s="66"/>
      <c r="CI614" s="162"/>
      <c r="CJ614" s="155"/>
      <c r="CK614" s="155"/>
      <c r="CL614" s="155"/>
      <c r="CO614" s="66"/>
      <c r="CP614" s="162"/>
      <c r="CQ614" s="160"/>
      <c r="DT614" s="66"/>
      <c r="DU614" s="162"/>
      <c r="DV614" s="160"/>
      <c r="EE614" s="66"/>
      <c r="EF614" s="162"/>
      <c r="EG614" s="160"/>
      <c r="ER614" s="66"/>
      <c r="ES614" s="162"/>
      <c r="ET614" s="160"/>
      <c r="FR614" s="66"/>
      <c r="FS614" s="162"/>
      <c r="FT614" s="160"/>
      <c r="GR614" s="66"/>
      <c r="GS614" s="162"/>
      <c r="GT614" s="160"/>
      <c r="HG614" s="66"/>
      <c r="HH614" s="162"/>
      <c r="HK614" s="66"/>
    </row>
    <row r="615" spans="2:219">
      <c r="B615" s="160"/>
      <c r="I615" s="161"/>
      <c r="J615" s="161"/>
      <c r="L615" s="162"/>
      <c r="M615" s="160"/>
      <c r="R615" s="66"/>
      <c r="S615" s="162"/>
      <c r="Y615" s="66"/>
      <c r="Z615" s="162"/>
      <c r="AA615" s="160"/>
      <c r="AJ615" s="66"/>
      <c r="AK615" s="162"/>
      <c r="AL615" s="160"/>
      <c r="AS615" s="66"/>
      <c r="AT615" s="162"/>
      <c r="AU615" s="160"/>
      <c r="AZ615" s="66"/>
      <c r="BA615" s="162"/>
      <c r="BB615" s="160"/>
      <c r="BK615" s="66"/>
      <c r="BL615" s="162"/>
      <c r="BM615" s="160"/>
      <c r="BS615" s="66"/>
      <c r="BT615" s="162"/>
      <c r="BU615" s="160"/>
      <c r="CA615" s="162"/>
      <c r="CB615" s="160"/>
      <c r="CH615" s="66"/>
      <c r="CI615" s="162"/>
      <c r="CJ615" s="155"/>
      <c r="CK615" s="155"/>
      <c r="CL615" s="155"/>
      <c r="CO615" s="66"/>
      <c r="CP615" s="162"/>
      <c r="CQ615" s="160"/>
      <c r="DT615" s="66"/>
      <c r="DU615" s="162"/>
      <c r="DV615" s="160"/>
      <c r="EE615" s="66"/>
      <c r="EF615" s="162"/>
      <c r="EG615" s="160"/>
      <c r="ER615" s="66"/>
      <c r="ES615" s="162"/>
      <c r="ET615" s="160"/>
      <c r="FR615" s="66"/>
      <c r="FS615" s="162"/>
      <c r="FT615" s="160"/>
      <c r="GR615" s="66"/>
      <c r="GS615" s="162"/>
      <c r="GT615" s="160"/>
      <c r="HG615" s="66"/>
      <c r="HH615" s="162"/>
      <c r="HK615" s="66"/>
    </row>
    <row r="616" spans="2:219">
      <c r="B616" s="160"/>
      <c r="I616" s="161"/>
      <c r="J616" s="161"/>
      <c r="L616" s="162"/>
      <c r="M616" s="160"/>
      <c r="R616" s="66"/>
      <c r="S616" s="162"/>
      <c r="Y616" s="66"/>
      <c r="Z616" s="162"/>
      <c r="AA616" s="160"/>
      <c r="AJ616" s="66"/>
      <c r="AK616" s="162"/>
      <c r="AL616" s="160"/>
      <c r="AS616" s="66"/>
      <c r="AT616" s="162"/>
      <c r="AU616" s="160"/>
      <c r="AZ616" s="66"/>
      <c r="BA616" s="162"/>
      <c r="BB616" s="160"/>
      <c r="BK616" s="66"/>
      <c r="BL616" s="162"/>
      <c r="BM616" s="160"/>
      <c r="BS616" s="66"/>
      <c r="BT616" s="162"/>
      <c r="BU616" s="160"/>
      <c r="CA616" s="162"/>
      <c r="CB616" s="160"/>
      <c r="CH616" s="66"/>
      <c r="CI616" s="162"/>
      <c r="CJ616" s="155"/>
      <c r="CK616" s="155"/>
      <c r="CL616" s="155"/>
      <c r="CO616" s="66"/>
      <c r="CP616" s="162"/>
      <c r="CQ616" s="160"/>
      <c r="DT616" s="66"/>
      <c r="DU616" s="162"/>
      <c r="DV616" s="160"/>
      <c r="EE616" s="66"/>
      <c r="EF616" s="162"/>
      <c r="EG616" s="160"/>
      <c r="ER616" s="66"/>
      <c r="ES616" s="162"/>
      <c r="ET616" s="160"/>
      <c r="FR616" s="66"/>
      <c r="FS616" s="162"/>
      <c r="FT616" s="160"/>
      <c r="GR616" s="66"/>
      <c r="GS616" s="162"/>
      <c r="GT616" s="160"/>
      <c r="HG616" s="66"/>
      <c r="HH616" s="162"/>
      <c r="HK616" s="66"/>
    </row>
    <row r="617" spans="2:219">
      <c r="B617" s="160"/>
      <c r="I617" s="161"/>
      <c r="J617" s="161"/>
      <c r="L617" s="162"/>
      <c r="M617" s="160"/>
      <c r="R617" s="66"/>
      <c r="S617" s="162"/>
      <c r="Y617" s="66"/>
      <c r="Z617" s="162"/>
      <c r="AA617" s="160"/>
      <c r="AJ617" s="66"/>
      <c r="AK617" s="162"/>
      <c r="AL617" s="160"/>
      <c r="AS617" s="66"/>
      <c r="AT617" s="162"/>
      <c r="AU617" s="160"/>
      <c r="AZ617" s="66"/>
      <c r="BA617" s="162"/>
      <c r="BB617" s="160"/>
      <c r="BK617" s="66"/>
      <c r="BL617" s="162"/>
      <c r="BM617" s="160"/>
      <c r="BS617" s="66"/>
      <c r="BT617" s="162"/>
      <c r="BU617" s="160"/>
      <c r="CA617" s="162"/>
      <c r="CB617" s="160"/>
      <c r="CH617" s="66"/>
      <c r="CI617" s="162"/>
      <c r="CJ617" s="155"/>
      <c r="CK617" s="155"/>
      <c r="CL617" s="155"/>
      <c r="CO617" s="66"/>
      <c r="CP617" s="162"/>
      <c r="CQ617" s="160"/>
      <c r="DT617" s="66"/>
      <c r="DU617" s="162"/>
      <c r="DV617" s="160"/>
      <c r="EE617" s="66"/>
      <c r="EF617" s="162"/>
      <c r="EG617" s="160"/>
      <c r="ER617" s="66"/>
      <c r="ES617" s="162"/>
      <c r="ET617" s="160"/>
      <c r="FR617" s="66"/>
      <c r="FS617" s="162"/>
      <c r="FT617" s="160"/>
      <c r="GR617" s="66"/>
      <c r="GS617" s="162"/>
      <c r="GT617" s="160"/>
      <c r="HG617" s="66"/>
      <c r="HH617" s="162"/>
      <c r="HK617" s="66"/>
    </row>
    <row r="618" spans="2:219">
      <c r="B618" s="160"/>
      <c r="I618" s="161"/>
      <c r="J618" s="161"/>
      <c r="L618" s="162"/>
      <c r="M618" s="160"/>
      <c r="R618" s="66"/>
      <c r="S618" s="162"/>
      <c r="Y618" s="66"/>
      <c r="Z618" s="162"/>
      <c r="AA618" s="160"/>
      <c r="AJ618" s="66"/>
      <c r="AK618" s="162"/>
      <c r="AL618" s="160"/>
      <c r="AS618" s="66"/>
      <c r="AT618" s="162"/>
      <c r="AU618" s="160"/>
      <c r="AZ618" s="66"/>
      <c r="BA618" s="162"/>
      <c r="BB618" s="160"/>
      <c r="BK618" s="66"/>
      <c r="BL618" s="162"/>
      <c r="BM618" s="160"/>
      <c r="BS618" s="66"/>
      <c r="BT618" s="162"/>
      <c r="BU618" s="160"/>
      <c r="CA618" s="162"/>
      <c r="CB618" s="160"/>
      <c r="CH618" s="66"/>
      <c r="CI618" s="162"/>
      <c r="CJ618" s="155"/>
      <c r="CK618" s="155"/>
      <c r="CL618" s="155"/>
      <c r="CO618" s="66"/>
      <c r="CP618" s="162"/>
      <c r="CQ618" s="160"/>
      <c r="DT618" s="66"/>
      <c r="DU618" s="162"/>
      <c r="DV618" s="160"/>
      <c r="EE618" s="66"/>
      <c r="EF618" s="162"/>
      <c r="EG618" s="160"/>
      <c r="ER618" s="66"/>
      <c r="ES618" s="162"/>
      <c r="ET618" s="160"/>
      <c r="FR618" s="66"/>
      <c r="FS618" s="162"/>
      <c r="FT618" s="160"/>
      <c r="GR618" s="66"/>
      <c r="GS618" s="162"/>
      <c r="GT618" s="160"/>
      <c r="HG618" s="66"/>
      <c r="HH618" s="162"/>
      <c r="HK618" s="66"/>
    </row>
    <row r="619" spans="2:219">
      <c r="B619" s="160"/>
      <c r="I619" s="161"/>
      <c r="J619" s="161"/>
      <c r="L619" s="162"/>
      <c r="M619" s="160"/>
      <c r="R619" s="66"/>
      <c r="S619" s="162"/>
      <c r="Y619" s="66"/>
      <c r="Z619" s="162"/>
      <c r="AA619" s="160"/>
      <c r="AJ619" s="66"/>
      <c r="AK619" s="162"/>
      <c r="AL619" s="160"/>
      <c r="AS619" s="66"/>
      <c r="AT619" s="162"/>
      <c r="AU619" s="160"/>
      <c r="AZ619" s="66"/>
      <c r="BA619" s="162"/>
      <c r="BB619" s="160"/>
      <c r="BK619" s="66"/>
      <c r="BL619" s="162"/>
      <c r="BM619" s="160"/>
      <c r="BS619" s="66"/>
      <c r="BT619" s="162"/>
      <c r="BU619" s="160"/>
      <c r="CA619" s="162"/>
      <c r="CB619" s="160"/>
      <c r="CH619" s="66"/>
      <c r="CI619" s="162"/>
      <c r="CJ619" s="155"/>
      <c r="CK619" s="155"/>
      <c r="CL619" s="155"/>
      <c r="CO619" s="66"/>
      <c r="CP619" s="162"/>
      <c r="CQ619" s="160"/>
      <c r="DT619" s="66"/>
      <c r="DU619" s="162"/>
      <c r="DV619" s="160"/>
      <c r="EE619" s="66"/>
      <c r="EF619" s="162"/>
      <c r="EG619" s="160"/>
      <c r="ER619" s="66"/>
      <c r="ES619" s="162"/>
      <c r="ET619" s="160"/>
      <c r="FR619" s="66"/>
      <c r="FS619" s="162"/>
      <c r="FT619" s="160"/>
      <c r="GR619" s="66"/>
      <c r="GS619" s="162"/>
      <c r="GT619" s="160"/>
      <c r="HG619" s="66"/>
      <c r="HH619" s="162"/>
      <c r="HK619" s="66"/>
    </row>
    <row r="620" spans="2:219">
      <c r="B620" s="160"/>
      <c r="I620" s="161"/>
      <c r="J620" s="161"/>
      <c r="L620" s="162"/>
      <c r="M620" s="160"/>
      <c r="R620" s="66"/>
      <c r="S620" s="162"/>
      <c r="Y620" s="66"/>
      <c r="Z620" s="162"/>
      <c r="AA620" s="160"/>
      <c r="AJ620" s="66"/>
      <c r="AK620" s="162"/>
      <c r="AL620" s="160"/>
      <c r="AS620" s="66"/>
      <c r="AT620" s="162"/>
      <c r="AU620" s="160"/>
      <c r="AZ620" s="66"/>
      <c r="BA620" s="162"/>
      <c r="BB620" s="160"/>
      <c r="BK620" s="66"/>
      <c r="BL620" s="162"/>
      <c r="BM620" s="160"/>
      <c r="BS620" s="66"/>
      <c r="BT620" s="162"/>
      <c r="BU620" s="160"/>
      <c r="CA620" s="162"/>
      <c r="CB620" s="160"/>
      <c r="CH620" s="66"/>
      <c r="CI620" s="162"/>
      <c r="CJ620" s="155"/>
      <c r="CK620" s="155"/>
      <c r="CL620" s="155"/>
      <c r="CO620" s="66"/>
      <c r="CP620" s="162"/>
      <c r="CQ620" s="160"/>
      <c r="DT620" s="66"/>
      <c r="DU620" s="162"/>
      <c r="DV620" s="160"/>
      <c r="EE620" s="66"/>
      <c r="EF620" s="162"/>
      <c r="EG620" s="160"/>
      <c r="ER620" s="66"/>
      <c r="ES620" s="162"/>
      <c r="ET620" s="160"/>
      <c r="FR620" s="66"/>
      <c r="FS620" s="162"/>
      <c r="FT620" s="160"/>
      <c r="GR620" s="66"/>
      <c r="GS620" s="162"/>
      <c r="GT620" s="160"/>
      <c r="HG620" s="66"/>
      <c r="HH620" s="162"/>
      <c r="HK620" s="66"/>
    </row>
    <row r="621" spans="2:219">
      <c r="B621" s="160"/>
      <c r="I621" s="161"/>
      <c r="J621" s="161"/>
      <c r="L621" s="162"/>
      <c r="M621" s="160"/>
      <c r="R621" s="66"/>
      <c r="S621" s="162"/>
      <c r="Y621" s="66"/>
      <c r="Z621" s="162"/>
      <c r="AA621" s="160"/>
      <c r="AJ621" s="66"/>
      <c r="AK621" s="162"/>
      <c r="AL621" s="160"/>
      <c r="AS621" s="66"/>
      <c r="AT621" s="162"/>
      <c r="AU621" s="160"/>
      <c r="AZ621" s="66"/>
      <c r="BA621" s="162"/>
      <c r="BB621" s="160"/>
      <c r="BK621" s="66"/>
      <c r="BL621" s="162"/>
      <c r="BM621" s="160"/>
      <c r="BS621" s="66"/>
      <c r="BT621" s="162"/>
      <c r="BU621" s="160"/>
      <c r="CA621" s="162"/>
      <c r="CB621" s="160"/>
      <c r="CH621" s="66"/>
      <c r="CI621" s="162"/>
      <c r="CJ621" s="155"/>
      <c r="CK621" s="155"/>
      <c r="CL621" s="155"/>
      <c r="CO621" s="66"/>
      <c r="CP621" s="162"/>
      <c r="CQ621" s="160"/>
      <c r="DT621" s="66"/>
      <c r="DU621" s="162"/>
      <c r="DV621" s="160"/>
      <c r="EE621" s="66"/>
      <c r="EF621" s="162"/>
      <c r="EG621" s="160"/>
      <c r="ER621" s="66"/>
      <c r="ES621" s="162"/>
      <c r="ET621" s="160"/>
      <c r="FR621" s="66"/>
      <c r="FS621" s="162"/>
      <c r="FT621" s="160"/>
      <c r="GR621" s="66"/>
      <c r="GS621" s="162"/>
      <c r="GT621" s="160"/>
      <c r="HG621" s="66"/>
      <c r="HH621" s="162"/>
      <c r="HK621" s="66"/>
    </row>
    <row r="622" spans="2:219">
      <c r="B622" s="160"/>
      <c r="I622" s="161"/>
      <c r="J622" s="161"/>
      <c r="L622" s="162"/>
      <c r="M622" s="160"/>
      <c r="R622" s="66"/>
      <c r="S622" s="162"/>
      <c r="Y622" s="66"/>
      <c r="Z622" s="162"/>
      <c r="AA622" s="160"/>
      <c r="AJ622" s="66"/>
      <c r="AK622" s="162"/>
      <c r="AL622" s="160"/>
      <c r="AS622" s="66"/>
      <c r="AT622" s="162"/>
      <c r="AU622" s="160"/>
      <c r="AZ622" s="66"/>
      <c r="BA622" s="162"/>
      <c r="BB622" s="160"/>
      <c r="BK622" s="66"/>
      <c r="BL622" s="162"/>
      <c r="BM622" s="160"/>
      <c r="BS622" s="66"/>
      <c r="BT622" s="162"/>
      <c r="BU622" s="160"/>
      <c r="CA622" s="162"/>
      <c r="CB622" s="160"/>
      <c r="CH622" s="66"/>
      <c r="CI622" s="162"/>
      <c r="CJ622" s="155"/>
      <c r="CK622" s="155"/>
      <c r="CL622" s="155"/>
      <c r="CO622" s="66"/>
      <c r="CP622" s="162"/>
      <c r="CQ622" s="160"/>
      <c r="DT622" s="66"/>
      <c r="DU622" s="162"/>
      <c r="DV622" s="160"/>
      <c r="EE622" s="66"/>
      <c r="EF622" s="162"/>
      <c r="EG622" s="160"/>
      <c r="ER622" s="66"/>
      <c r="ES622" s="162"/>
      <c r="ET622" s="160"/>
      <c r="FR622" s="66"/>
      <c r="FS622" s="162"/>
      <c r="FT622" s="160"/>
      <c r="GR622" s="66"/>
      <c r="GS622" s="162"/>
      <c r="GT622" s="160"/>
      <c r="HG622" s="66"/>
      <c r="HH622" s="162"/>
      <c r="HK622" s="66"/>
    </row>
    <row r="623" spans="2:219">
      <c r="B623" s="160"/>
      <c r="I623" s="161"/>
      <c r="J623" s="161"/>
      <c r="L623" s="162"/>
      <c r="M623" s="160"/>
      <c r="R623" s="66"/>
      <c r="S623" s="162"/>
      <c r="Y623" s="66"/>
      <c r="Z623" s="162"/>
      <c r="AA623" s="160"/>
      <c r="AJ623" s="66"/>
      <c r="AK623" s="162"/>
      <c r="AL623" s="160"/>
      <c r="AS623" s="66"/>
      <c r="AT623" s="162"/>
      <c r="AU623" s="160"/>
      <c r="AZ623" s="66"/>
      <c r="BA623" s="162"/>
      <c r="BB623" s="160"/>
      <c r="BK623" s="66"/>
      <c r="BL623" s="162"/>
      <c r="BM623" s="160"/>
      <c r="BS623" s="66"/>
      <c r="BT623" s="162"/>
      <c r="BU623" s="160"/>
      <c r="CA623" s="162"/>
      <c r="CB623" s="160"/>
      <c r="CH623" s="66"/>
      <c r="CI623" s="162"/>
      <c r="CJ623" s="155"/>
      <c r="CK623" s="155"/>
      <c r="CL623" s="155"/>
      <c r="CO623" s="66"/>
      <c r="CP623" s="162"/>
      <c r="CQ623" s="160"/>
      <c r="DT623" s="66"/>
      <c r="DU623" s="162"/>
      <c r="DV623" s="160"/>
      <c r="EE623" s="66"/>
      <c r="EF623" s="162"/>
      <c r="EG623" s="160"/>
      <c r="ER623" s="66"/>
      <c r="ES623" s="162"/>
      <c r="ET623" s="160"/>
      <c r="FR623" s="66"/>
      <c r="FS623" s="162"/>
      <c r="FT623" s="160"/>
      <c r="GR623" s="66"/>
      <c r="GS623" s="162"/>
      <c r="GT623" s="160"/>
      <c r="HG623" s="66"/>
      <c r="HH623" s="162"/>
      <c r="HK623" s="66"/>
    </row>
    <row r="624" spans="2:219">
      <c r="B624" s="160"/>
      <c r="I624" s="161"/>
      <c r="J624" s="161"/>
      <c r="L624" s="162"/>
      <c r="M624" s="160"/>
      <c r="R624" s="66"/>
      <c r="S624" s="162"/>
      <c r="Y624" s="66"/>
      <c r="Z624" s="162"/>
      <c r="AA624" s="160"/>
      <c r="AJ624" s="66"/>
      <c r="AK624" s="162"/>
      <c r="AL624" s="160"/>
      <c r="AS624" s="66"/>
      <c r="AT624" s="162"/>
      <c r="AU624" s="160"/>
      <c r="AZ624" s="66"/>
      <c r="BA624" s="162"/>
      <c r="BB624" s="160"/>
      <c r="BK624" s="66"/>
      <c r="BL624" s="162"/>
      <c r="BM624" s="160"/>
      <c r="BS624" s="66"/>
      <c r="BT624" s="162"/>
      <c r="BU624" s="160"/>
      <c r="CA624" s="162"/>
      <c r="CB624" s="160"/>
      <c r="CH624" s="66"/>
      <c r="CI624" s="162"/>
      <c r="CJ624" s="155"/>
      <c r="CK624" s="155"/>
      <c r="CL624" s="155"/>
      <c r="CO624" s="66"/>
      <c r="CP624" s="162"/>
      <c r="CQ624" s="160"/>
      <c r="DT624" s="66"/>
      <c r="DU624" s="162"/>
      <c r="DV624" s="160"/>
      <c r="EE624" s="66"/>
      <c r="EF624" s="162"/>
      <c r="EG624" s="160"/>
      <c r="ER624" s="66"/>
      <c r="ES624" s="162"/>
      <c r="ET624" s="160"/>
      <c r="FR624" s="66"/>
      <c r="FS624" s="162"/>
      <c r="FT624" s="160"/>
      <c r="GR624" s="66"/>
      <c r="GS624" s="162"/>
      <c r="GT624" s="160"/>
      <c r="HG624" s="66"/>
      <c r="HH624" s="162"/>
      <c r="HK624" s="66"/>
    </row>
    <row r="625" spans="2:219">
      <c r="B625" s="160"/>
      <c r="I625" s="161"/>
      <c r="J625" s="161"/>
      <c r="L625" s="162"/>
      <c r="M625" s="160"/>
      <c r="R625" s="66"/>
      <c r="S625" s="162"/>
      <c r="Y625" s="66"/>
      <c r="Z625" s="162"/>
      <c r="AA625" s="160"/>
      <c r="AJ625" s="66"/>
      <c r="AK625" s="162"/>
      <c r="AL625" s="160"/>
      <c r="AS625" s="66"/>
      <c r="AT625" s="162"/>
      <c r="AU625" s="160"/>
      <c r="AZ625" s="66"/>
      <c r="BA625" s="162"/>
      <c r="BB625" s="160"/>
      <c r="BK625" s="66"/>
      <c r="BL625" s="162"/>
      <c r="BM625" s="160"/>
      <c r="BS625" s="66"/>
      <c r="BT625" s="162"/>
      <c r="BU625" s="160"/>
      <c r="CA625" s="162"/>
      <c r="CB625" s="160"/>
      <c r="CH625" s="66"/>
      <c r="CI625" s="162"/>
      <c r="CJ625" s="155"/>
      <c r="CK625" s="155"/>
      <c r="CL625" s="155"/>
      <c r="CO625" s="66"/>
      <c r="CP625" s="162"/>
      <c r="CQ625" s="160"/>
      <c r="DT625" s="66"/>
      <c r="DU625" s="162"/>
      <c r="DV625" s="160"/>
      <c r="EE625" s="66"/>
      <c r="EF625" s="162"/>
      <c r="EG625" s="160"/>
      <c r="ER625" s="66"/>
      <c r="ES625" s="162"/>
      <c r="ET625" s="160"/>
      <c r="FR625" s="66"/>
      <c r="FS625" s="162"/>
      <c r="FT625" s="160"/>
      <c r="GR625" s="66"/>
      <c r="GS625" s="162"/>
      <c r="GT625" s="160"/>
      <c r="HG625" s="66"/>
      <c r="HH625" s="162"/>
      <c r="HK625" s="66"/>
    </row>
    <row r="626" spans="2:219">
      <c r="B626" s="160"/>
      <c r="I626" s="161"/>
      <c r="J626" s="161"/>
      <c r="L626" s="162"/>
      <c r="M626" s="160"/>
      <c r="R626" s="66"/>
      <c r="S626" s="162"/>
      <c r="Y626" s="66"/>
      <c r="Z626" s="162"/>
      <c r="AA626" s="160"/>
      <c r="AJ626" s="66"/>
      <c r="AK626" s="162"/>
      <c r="AL626" s="160"/>
      <c r="AS626" s="66"/>
      <c r="AT626" s="162"/>
      <c r="AU626" s="160"/>
      <c r="AZ626" s="66"/>
      <c r="BA626" s="162"/>
      <c r="BB626" s="160"/>
      <c r="BK626" s="66"/>
      <c r="BL626" s="162"/>
      <c r="BM626" s="160"/>
      <c r="BS626" s="66"/>
      <c r="BT626" s="162"/>
      <c r="BU626" s="160"/>
      <c r="CA626" s="162"/>
      <c r="CB626" s="160"/>
      <c r="CH626" s="66"/>
      <c r="CI626" s="162"/>
      <c r="CJ626" s="155"/>
      <c r="CK626" s="155"/>
      <c r="CL626" s="155"/>
      <c r="CO626" s="66"/>
      <c r="CP626" s="162"/>
      <c r="CQ626" s="160"/>
      <c r="DT626" s="66"/>
      <c r="DU626" s="162"/>
      <c r="DV626" s="160"/>
      <c r="EE626" s="66"/>
      <c r="EF626" s="162"/>
      <c r="EG626" s="160"/>
      <c r="ER626" s="66"/>
      <c r="ES626" s="162"/>
      <c r="ET626" s="160"/>
      <c r="FR626" s="66"/>
      <c r="FS626" s="162"/>
      <c r="FT626" s="160"/>
      <c r="GR626" s="66"/>
      <c r="GS626" s="162"/>
      <c r="GT626" s="160"/>
      <c r="HG626" s="66"/>
      <c r="HH626" s="162"/>
      <c r="HK626" s="66"/>
    </row>
    <row r="627" spans="2:219">
      <c r="B627" s="160"/>
      <c r="I627" s="161"/>
      <c r="J627" s="161"/>
      <c r="L627" s="162"/>
      <c r="M627" s="160"/>
      <c r="R627" s="66"/>
      <c r="S627" s="162"/>
      <c r="Y627" s="66"/>
      <c r="Z627" s="162"/>
      <c r="AA627" s="160"/>
      <c r="AJ627" s="66"/>
      <c r="AK627" s="162"/>
      <c r="AL627" s="160"/>
      <c r="AS627" s="66"/>
      <c r="AT627" s="162"/>
      <c r="AU627" s="160"/>
      <c r="AZ627" s="66"/>
      <c r="BA627" s="162"/>
      <c r="BB627" s="160"/>
      <c r="BK627" s="66"/>
      <c r="BL627" s="162"/>
      <c r="BM627" s="160"/>
      <c r="BS627" s="66"/>
      <c r="BT627" s="162"/>
      <c r="BU627" s="160"/>
      <c r="CA627" s="162"/>
      <c r="CB627" s="160"/>
      <c r="CH627" s="66"/>
      <c r="CI627" s="162"/>
      <c r="CJ627" s="155"/>
      <c r="CK627" s="155"/>
      <c r="CL627" s="155"/>
      <c r="CO627" s="66"/>
      <c r="CP627" s="162"/>
      <c r="CQ627" s="160"/>
      <c r="DT627" s="66"/>
      <c r="DU627" s="162"/>
      <c r="DV627" s="160"/>
      <c r="EE627" s="66"/>
      <c r="EF627" s="162"/>
      <c r="EG627" s="160"/>
      <c r="ER627" s="66"/>
      <c r="ES627" s="162"/>
      <c r="ET627" s="160"/>
      <c r="FR627" s="66"/>
      <c r="FS627" s="162"/>
      <c r="FT627" s="160"/>
      <c r="GR627" s="66"/>
      <c r="GS627" s="162"/>
      <c r="GT627" s="160"/>
      <c r="HG627" s="66"/>
      <c r="HH627" s="162"/>
      <c r="HK627" s="66"/>
    </row>
    <row r="628" spans="2:219">
      <c r="B628" s="160"/>
      <c r="I628" s="161"/>
      <c r="J628" s="161"/>
      <c r="L628" s="162"/>
      <c r="M628" s="160"/>
      <c r="R628" s="66"/>
      <c r="S628" s="162"/>
      <c r="Y628" s="66"/>
      <c r="Z628" s="162"/>
      <c r="AA628" s="160"/>
      <c r="AJ628" s="66"/>
      <c r="AK628" s="162"/>
      <c r="AL628" s="160"/>
      <c r="AS628" s="66"/>
      <c r="AT628" s="162"/>
      <c r="AU628" s="160"/>
      <c r="AZ628" s="66"/>
      <c r="BA628" s="162"/>
      <c r="BB628" s="160"/>
      <c r="BK628" s="66"/>
      <c r="BL628" s="162"/>
      <c r="BM628" s="160"/>
      <c r="BS628" s="66"/>
      <c r="BT628" s="162"/>
      <c r="BU628" s="160"/>
      <c r="CA628" s="162"/>
      <c r="CB628" s="160"/>
      <c r="CH628" s="66"/>
      <c r="CI628" s="162"/>
      <c r="CJ628" s="155"/>
      <c r="CK628" s="155"/>
      <c r="CL628" s="155"/>
      <c r="CO628" s="66"/>
      <c r="CP628" s="162"/>
      <c r="CQ628" s="160"/>
      <c r="DT628" s="66"/>
      <c r="DU628" s="162"/>
      <c r="DV628" s="160"/>
      <c r="EE628" s="66"/>
      <c r="EF628" s="162"/>
      <c r="EG628" s="160"/>
      <c r="ER628" s="66"/>
      <c r="ES628" s="162"/>
      <c r="ET628" s="160"/>
      <c r="FR628" s="66"/>
      <c r="FS628" s="162"/>
      <c r="FT628" s="160"/>
      <c r="GR628" s="66"/>
      <c r="GS628" s="162"/>
      <c r="GT628" s="160"/>
      <c r="HG628" s="66"/>
      <c r="HH628" s="162"/>
      <c r="HK628" s="66"/>
    </row>
    <row r="629" spans="2:219">
      <c r="B629" s="160"/>
      <c r="I629" s="161"/>
      <c r="J629" s="161"/>
      <c r="L629" s="162"/>
      <c r="M629" s="160"/>
      <c r="R629" s="66"/>
      <c r="S629" s="162"/>
      <c r="Y629" s="66"/>
      <c r="Z629" s="162"/>
      <c r="AA629" s="160"/>
      <c r="AJ629" s="66"/>
      <c r="AK629" s="162"/>
      <c r="AL629" s="160"/>
      <c r="AS629" s="66"/>
      <c r="AT629" s="162"/>
      <c r="AU629" s="160"/>
      <c r="AZ629" s="66"/>
      <c r="BA629" s="162"/>
      <c r="BB629" s="160"/>
      <c r="BK629" s="66"/>
      <c r="BL629" s="162"/>
      <c r="BM629" s="160"/>
      <c r="BS629" s="66"/>
      <c r="BT629" s="162"/>
      <c r="BU629" s="160"/>
      <c r="CA629" s="162"/>
      <c r="CB629" s="160"/>
      <c r="CH629" s="66"/>
      <c r="CI629" s="162"/>
      <c r="CJ629" s="155"/>
      <c r="CK629" s="155"/>
      <c r="CL629" s="155"/>
      <c r="CO629" s="66"/>
      <c r="CP629" s="162"/>
      <c r="CQ629" s="160"/>
      <c r="DT629" s="66"/>
      <c r="DU629" s="162"/>
      <c r="DV629" s="160"/>
      <c r="EE629" s="66"/>
      <c r="EF629" s="162"/>
      <c r="EG629" s="160"/>
      <c r="ER629" s="66"/>
      <c r="ES629" s="162"/>
      <c r="ET629" s="160"/>
      <c r="FR629" s="66"/>
      <c r="FS629" s="162"/>
      <c r="FT629" s="160"/>
      <c r="GR629" s="66"/>
      <c r="GS629" s="162"/>
      <c r="GT629" s="160"/>
      <c r="HG629" s="66"/>
      <c r="HH629" s="162"/>
      <c r="HK629" s="66"/>
    </row>
    <row r="630" spans="2:219">
      <c r="B630" s="160"/>
      <c r="I630" s="161"/>
      <c r="J630" s="161"/>
      <c r="L630" s="162"/>
      <c r="M630" s="160"/>
      <c r="R630" s="66"/>
      <c r="S630" s="162"/>
      <c r="Y630" s="66"/>
      <c r="Z630" s="162"/>
      <c r="AA630" s="160"/>
      <c r="AJ630" s="66"/>
      <c r="AK630" s="162"/>
      <c r="AL630" s="160"/>
      <c r="AS630" s="66"/>
      <c r="AT630" s="162"/>
      <c r="AU630" s="160"/>
      <c r="AZ630" s="66"/>
      <c r="BA630" s="162"/>
      <c r="BB630" s="160"/>
      <c r="BK630" s="66"/>
      <c r="BL630" s="162"/>
      <c r="BM630" s="160"/>
      <c r="BS630" s="66"/>
      <c r="BT630" s="162"/>
      <c r="BU630" s="160"/>
      <c r="CA630" s="162"/>
      <c r="CB630" s="160"/>
      <c r="CH630" s="66"/>
      <c r="CI630" s="162"/>
      <c r="CJ630" s="155"/>
      <c r="CK630" s="155"/>
      <c r="CL630" s="155"/>
      <c r="CO630" s="66"/>
      <c r="CP630" s="162"/>
      <c r="CQ630" s="160"/>
      <c r="DT630" s="66"/>
      <c r="DU630" s="162"/>
      <c r="DV630" s="160"/>
      <c r="EE630" s="66"/>
      <c r="EF630" s="162"/>
      <c r="EG630" s="160"/>
      <c r="ER630" s="66"/>
      <c r="ES630" s="162"/>
      <c r="ET630" s="160"/>
      <c r="FR630" s="66"/>
      <c r="FS630" s="162"/>
      <c r="FT630" s="160"/>
      <c r="GR630" s="66"/>
      <c r="GS630" s="162"/>
      <c r="GT630" s="160"/>
      <c r="HG630" s="66"/>
      <c r="HH630" s="162"/>
      <c r="HK630" s="66"/>
    </row>
    <row r="631" spans="2:219">
      <c r="B631" s="160"/>
      <c r="I631" s="161"/>
      <c r="J631" s="161"/>
      <c r="L631" s="162"/>
      <c r="M631" s="160"/>
      <c r="R631" s="66"/>
      <c r="S631" s="162"/>
      <c r="Y631" s="66"/>
      <c r="Z631" s="162"/>
      <c r="AA631" s="160"/>
      <c r="AJ631" s="66"/>
      <c r="AK631" s="162"/>
      <c r="AL631" s="160"/>
      <c r="AS631" s="66"/>
      <c r="AT631" s="162"/>
      <c r="AU631" s="160"/>
      <c r="AZ631" s="66"/>
      <c r="BA631" s="162"/>
      <c r="BB631" s="160"/>
      <c r="BK631" s="66"/>
      <c r="BL631" s="162"/>
      <c r="BM631" s="160"/>
      <c r="BS631" s="66"/>
      <c r="BT631" s="162"/>
      <c r="BU631" s="160"/>
      <c r="CA631" s="162"/>
      <c r="CB631" s="160"/>
      <c r="CH631" s="66"/>
      <c r="CI631" s="162"/>
      <c r="CJ631" s="155"/>
      <c r="CK631" s="155"/>
      <c r="CL631" s="155"/>
      <c r="CO631" s="66"/>
      <c r="CP631" s="162"/>
      <c r="CQ631" s="160"/>
      <c r="DT631" s="66"/>
      <c r="DU631" s="162"/>
      <c r="DV631" s="160"/>
      <c r="EE631" s="66"/>
      <c r="EF631" s="162"/>
      <c r="EG631" s="160"/>
      <c r="ER631" s="66"/>
      <c r="ES631" s="162"/>
      <c r="ET631" s="160"/>
      <c r="FR631" s="66"/>
      <c r="FS631" s="162"/>
      <c r="FT631" s="160"/>
      <c r="GR631" s="66"/>
      <c r="GS631" s="162"/>
      <c r="GT631" s="160"/>
      <c r="HG631" s="66"/>
      <c r="HH631" s="162"/>
      <c r="HK631" s="66"/>
    </row>
    <row r="632" spans="2:219">
      <c r="B632" s="160"/>
      <c r="I632" s="161"/>
      <c r="J632" s="161"/>
      <c r="L632" s="162"/>
      <c r="M632" s="160"/>
      <c r="R632" s="66"/>
      <c r="S632" s="162"/>
      <c r="Y632" s="66"/>
      <c r="Z632" s="162"/>
      <c r="AA632" s="160"/>
      <c r="AJ632" s="66"/>
      <c r="AK632" s="162"/>
      <c r="AL632" s="160"/>
      <c r="AS632" s="66"/>
      <c r="AT632" s="162"/>
      <c r="AU632" s="160"/>
      <c r="AZ632" s="66"/>
      <c r="BA632" s="162"/>
      <c r="BB632" s="160"/>
      <c r="BK632" s="66"/>
      <c r="BL632" s="162"/>
      <c r="BM632" s="160"/>
      <c r="BS632" s="66"/>
      <c r="BT632" s="162"/>
      <c r="BU632" s="160"/>
      <c r="CA632" s="162"/>
      <c r="CB632" s="160"/>
      <c r="CH632" s="66"/>
      <c r="CI632" s="162"/>
      <c r="CJ632" s="155"/>
      <c r="CK632" s="155"/>
      <c r="CL632" s="155"/>
      <c r="CO632" s="66"/>
      <c r="CP632" s="162"/>
      <c r="CQ632" s="160"/>
      <c r="DT632" s="66"/>
      <c r="DU632" s="162"/>
      <c r="DV632" s="160"/>
      <c r="EE632" s="66"/>
      <c r="EF632" s="162"/>
      <c r="EG632" s="160"/>
      <c r="ER632" s="66"/>
      <c r="ES632" s="162"/>
      <c r="ET632" s="160"/>
      <c r="FR632" s="66"/>
      <c r="FS632" s="162"/>
      <c r="FT632" s="160"/>
      <c r="GR632" s="66"/>
      <c r="GS632" s="162"/>
      <c r="GT632" s="160"/>
      <c r="HG632" s="66"/>
      <c r="HH632" s="162"/>
      <c r="HK632" s="66"/>
    </row>
    <row r="633" spans="2:219">
      <c r="B633" s="160"/>
      <c r="I633" s="161"/>
      <c r="J633" s="161"/>
      <c r="L633" s="162"/>
      <c r="M633" s="160"/>
      <c r="R633" s="66"/>
      <c r="S633" s="162"/>
      <c r="Y633" s="66"/>
      <c r="Z633" s="162"/>
      <c r="AA633" s="160"/>
      <c r="AJ633" s="66"/>
      <c r="AK633" s="162"/>
      <c r="AL633" s="160"/>
      <c r="AS633" s="66"/>
      <c r="AT633" s="162"/>
      <c r="AU633" s="160"/>
      <c r="AZ633" s="66"/>
      <c r="BA633" s="162"/>
      <c r="BB633" s="160"/>
      <c r="BK633" s="66"/>
      <c r="BL633" s="162"/>
      <c r="BM633" s="160"/>
      <c r="BS633" s="66"/>
      <c r="BT633" s="162"/>
      <c r="BU633" s="160"/>
      <c r="CA633" s="162"/>
      <c r="CB633" s="160"/>
      <c r="CH633" s="66"/>
      <c r="CI633" s="162"/>
      <c r="CJ633" s="155"/>
      <c r="CK633" s="155"/>
      <c r="CL633" s="155"/>
      <c r="CO633" s="66"/>
      <c r="CP633" s="162"/>
      <c r="CQ633" s="160"/>
      <c r="DT633" s="66"/>
      <c r="DU633" s="162"/>
      <c r="DV633" s="160"/>
      <c r="EE633" s="66"/>
      <c r="EF633" s="162"/>
      <c r="EG633" s="160"/>
      <c r="ER633" s="66"/>
      <c r="ES633" s="162"/>
      <c r="ET633" s="160"/>
      <c r="FR633" s="66"/>
      <c r="FS633" s="162"/>
      <c r="FT633" s="160"/>
      <c r="GR633" s="66"/>
      <c r="GS633" s="162"/>
      <c r="GT633" s="160"/>
      <c r="HG633" s="66"/>
      <c r="HH633" s="162"/>
      <c r="HK633" s="66"/>
    </row>
    <row r="634" spans="2:219">
      <c r="B634" s="160"/>
      <c r="I634" s="161"/>
      <c r="J634" s="161"/>
      <c r="L634" s="162"/>
      <c r="M634" s="160"/>
      <c r="R634" s="66"/>
      <c r="S634" s="162"/>
      <c r="Y634" s="66"/>
      <c r="Z634" s="162"/>
      <c r="AA634" s="160"/>
      <c r="AJ634" s="66"/>
      <c r="AK634" s="162"/>
      <c r="AL634" s="160"/>
      <c r="AS634" s="66"/>
      <c r="AT634" s="162"/>
      <c r="AU634" s="160"/>
      <c r="AZ634" s="66"/>
      <c r="BA634" s="162"/>
      <c r="BB634" s="160"/>
      <c r="BK634" s="66"/>
      <c r="BL634" s="162"/>
      <c r="BM634" s="160"/>
      <c r="BS634" s="66"/>
      <c r="BT634" s="162"/>
      <c r="BU634" s="160"/>
      <c r="CA634" s="162"/>
      <c r="CB634" s="160"/>
      <c r="CH634" s="66"/>
      <c r="CI634" s="162"/>
      <c r="CJ634" s="155"/>
      <c r="CK634" s="155"/>
      <c r="CL634" s="155"/>
      <c r="CO634" s="66"/>
      <c r="CP634" s="162"/>
      <c r="CQ634" s="160"/>
      <c r="DT634" s="66"/>
      <c r="DU634" s="162"/>
      <c r="DV634" s="160"/>
      <c r="EE634" s="66"/>
      <c r="EF634" s="162"/>
      <c r="EG634" s="160"/>
      <c r="ER634" s="66"/>
      <c r="ES634" s="162"/>
      <c r="ET634" s="160"/>
      <c r="FR634" s="66"/>
      <c r="FS634" s="162"/>
      <c r="FT634" s="160"/>
      <c r="GR634" s="66"/>
      <c r="GS634" s="162"/>
      <c r="GT634" s="160"/>
      <c r="HG634" s="66"/>
      <c r="HH634" s="162"/>
      <c r="HK634" s="66"/>
    </row>
    <row r="635" spans="2:219">
      <c r="B635" s="160"/>
      <c r="I635" s="161"/>
      <c r="J635" s="161"/>
      <c r="L635" s="162"/>
      <c r="M635" s="160"/>
      <c r="R635" s="66"/>
      <c r="S635" s="162"/>
      <c r="Y635" s="66"/>
      <c r="Z635" s="162"/>
      <c r="AA635" s="160"/>
      <c r="AJ635" s="66"/>
      <c r="AK635" s="162"/>
      <c r="AL635" s="160"/>
      <c r="AS635" s="66"/>
      <c r="AT635" s="162"/>
      <c r="AU635" s="160"/>
      <c r="AZ635" s="66"/>
      <c r="BA635" s="162"/>
      <c r="BB635" s="160"/>
      <c r="BK635" s="66"/>
      <c r="BL635" s="162"/>
      <c r="BM635" s="160"/>
      <c r="BS635" s="66"/>
      <c r="BT635" s="162"/>
      <c r="BU635" s="160"/>
      <c r="CA635" s="162"/>
      <c r="CB635" s="160"/>
      <c r="CH635" s="66"/>
      <c r="CI635" s="162"/>
      <c r="CJ635" s="155"/>
      <c r="CK635" s="155"/>
      <c r="CL635" s="155"/>
      <c r="CO635" s="66"/>
      <c r="CP635" s="162"/>
      <c r="CQ635" s="160"/>
      <c r="DT635" s="66"/>
      <c r="DU635" s="162"/>
      <c r="DV635" s="160"/>
      <c r="EE635" s="66"/>
      <c r="EF635" s="162"/>
      <c r="EG635" s="160"/>
      <c r="ER635" s="66"/>
      <c r="ES635" s="162"/>
      <c r="ET635" s="160"/>
      <c r="FR635" s="66"/>
      <c r="FS635" s="162"/>
      <c r="FT635" s="160"/>
      <c r="GR635" s="66"/>
      <c r="GS635" s="162"/>
      <c r="GT635" s="160"/>
      <c r="HG635" s="66"/>
      <c r="HH635" s="162"/>
      <c r="HK635" s="66"/>
    </row>
    <row r="636" spans="2:219">
      <c r="B636" s="160"/>
      <c r="I636" s="161"/>
      <c r="J636" s="161"/>
      <c r="L636" s="162"/>
      <c r="M636" s="160"/>
      <c r="R636" s="66"/>
      <c r="S636" s="162"/>
      <c r="Y636" s="66"/>
      <c r="Z636" s="162"/>
      <c r="AA636" s="160"/>
      <c r="AJ636" s="66"/>
      <c r="AK636" s="162"/>
      <c r="AL636" s="160"/>
      <c r="AS636" s="66"/>
      <c r="AT636" s="162"/>
      <c r="AU636" s="160"/>
      <c r="AZ636" s="66"/>
      <c r="BA636" s="162"/>
      <c r="BB636" s="160"/>
      <c r="BK636" s="66"/>
      <c r="BL636" s="162"/>
      <c r="BM636" s="160"/>
      <c r="BS636" s="66"/>
      <c r="BT636" s="162"/>
      <c r="BU636" s="160"/>
      <c r="CA636" s="162"/>
      <c r="CB636" s="160"/>
      <c r="CH636" s="66"/>
      <c r="CI636" s="162"/>
      <c r="CJ636" s="155"/>
      <c r="CK636" s="155"/>
      <c r="CL636" s="155"/>
      <c r="CO636" s="66"/>
      <c r="CP636" s="162"/>
      <c r="CQ636" s="160"/>
      <c r="DT636" s="66"/>
      <c r="DU636" s="162"/>
      <c r="DV636" s="160"/>
      <c r="EE636" s="66"/>
      <c r="EF636" s="162"/>
      <c r="EG636" s="160"/>
      <c r="ER636" s="66"/>
      <c r="ES636" s="162"/>
      <c r="ET636" s="160"/>
      <c r="FR636" s="66"/>
      <c r="FS636" s="162"/>
      <c r="FT636" s="160"/>
      <c r="GR636" s="66"/>
      <c r="GS636" s="162"/>
      <c r="GT636" s="160"/>
      <c r="HG636" s="66"/>
      <c r="HH636" s="162"/>
      <c r="HK636" s="66"/>
    </row>
    <row r="637" spans="2:219">
      <c r="B637" s="160"/>
      <c r="I637" s="161"/>
      <c r="J637" s="161"/>
      <c r="L637" s="162"/>
      <c r="M637" s="160"/>
      <c r="R637" s="66"/>
      <c r="S637" s="162"/>
      <c r="Y637" s="66"/>
      <c r="Z637" s="162"/>
      <c r="AA637" s="160"/>
      <c r="AJ637" s="66"/>
      <c r="AK637" s="162"/>
      <c r="AL637" s="160"/>
      <c r="AS637" s="66"/>
      <c r="AT637" s="162"/>
      <c r="AU637" s="160"/>
      <c r="AZ637" s="66"/>
      <c r="BA637" s="162"/>
      <c r="BB637" s="160"/>
      <c r="BK637" s="66"/>
      <c r="BL637" s="162"/>
      <c r="BM637" s="160"/>
      <c r="BS637" s="66"/>
      <c r="BT637" s="162"/>
      <c r="BU637" s="160"/>
      <c r="CA637" s="162"/>
      <c r="CB637" s="160"/>
      <c r="CH637" s="66"/>
      <c r="CI637" s="162"/>
      <c r="CJ637" s="155"/>
      <c r="CK637" s="155"/>
      <c r="CL637" s="155"/>
      <c r="CO637" s="66"/>
      <c r="CP637" s="162"/>
      <c r="CQ637" s="160"/>
      <c r="DT637" s="66"/>
      <c r="DU637" s="162"/>
      <c r="DV637" s="160"/>
      <c r="EE637" s="66"/>
      <c r="EF637" s="162"/>
      <c r="EG637" s="160"/>
      <c r="ER637" s="66"/>
      <c r="ES637" s="162"/>
      <c r="ET637" s="160"/>
      <c r="FR637" s="66"/>
      <c r="FS637" s="162"/>
      <c r="FT637" s="160"/>
      <c r="GR637" s="66"/>
      <c r="GS637" s="162"/>
      <c r="GT637" s="160"/>
      <c r="HG637" s="66"/>
      <c r="HH637" s="162"/>
      <c r="HK637" s="66"/>
    </row>
    <row r="638" spans="2:219">
      <c r="B638" s="160"/>
      <c r="I638" s="161"/>
      <c r="J638" s="161"/>
      <c r="L638" s="162"/>
      <c r="M638" s="160"/>
      <c r="R638" s="66"/>
      <c r="S638" s="162"/>
      <c r="Y638" s="66"/>
      <c r="Z638" s="162"/>
      <c r="AA638" s="160"/>
      <c r="AJ638" s="66"/>
      <c r="AK638" s="162"/>
      <c r="AL638" s="160"/>
      <c r="AS638" s="66"/>
      <c r="AT638" s="162"/>
      <c r="AU638" s="160"/>
      <c r="AZ638" s="66"/>
      <c r="BA638" s="162"/>
      <c r="BB638" s="160"/>
      <c r="BK638" s="66"/>
      <c r="BL638" s="162"/>
      <c r="BM638" s="160"/>
      <c r="BS638" s="66"/>
      <c r="BT638" s="162"/>
      <c r="BU638" s="160"/>
      <c r="CA638" s="162"/>
      <c r="CB638" s="160"/>
      <c r="CH638" s="66"/>
      <c r="CI638" s="162"/>
      <c r="CJ638" s="155"/>
      <c r="CK638" s="155"/>
      <c r="CL638" s="155"/>
      <c r="CO638" s="66"/>
      <c r="CP638" s="162"/>
      <c r="CQ638" s="160"/>
      <c r="DT638" s="66"/>
      <c r="DU638" s="162"/>
      <c r="DV638" s="160"/>
      <c r="EE638" s="66"/>
      <c r="EF638" s="162"/>
      <c r="EG638" s="160"/>
      <c r="ER638" s="66"/>
      <c r="ES638" s="162"/>
      <c r="ET638" s="160"/>
      <c r="FR638" s="66"/>
      <c r="FS638" s="162"/>
      <c r="FT638" s="160"/>
      <c r="GR638" s="66"/>
      <c r="GS638" s="162"/>
      <c r="GT638" s="160"/>
      <c r="HG638" s="66"/>
      <c r="HH638" s="162"/>
      <c r="HK638" s="66"/>
    </row>
    <row r="639" spans="2:219">
      <c r="B639" s="160"/>
      <c r="I639" s="161"/>
      <c r="J639" s="161"/>
      <c r="L639" s="162"/>
      <c r="M639" s="160"/>
      <c r="R639" s="66"/>
      <c r="S639" s="162"/>
      <c r="Y639" s="66"/>
      <c r="Z639" s="162"/>
      <c r="AA639" s="160"/>
      <c r="AJ639" s="66"/>
      <c r="AK639" s="162"/>
      <c r="AL639" s="160"/>
      <c r="AS639" s="66"/>
      <c r="AT639" s="162"/>
      <c r="AU639" s="160"/>
      <c r="AZ639" s="66"/>
      <c r="BA639" s="162"/>
      <c r="BB639" s="160"/>
      <c r="BK639" s="66"/>
      <c r="BL639" s="162"/>
      <c r="BM639" s="160"/>
      <c r="BS639" s="66"/>
      <c r="BT639" s="162"/>
      <c r="BU639" s="160"/>
      <c r="CA639" s="162"/>
      <c r="CB639" s="160"/>
      <c r="CH639" s="66"/>
      <c r="CI639" s="162"/>
      <c r="CJ639" s="155"/>
      <c r="CK639" s="155"/>
      <c r="CL639" s="155"/>
      <c r="CO639" s="66"/>
      <c r="CP639" s="162"/>
      <c r="CQ639" s="160"/>
      <c r="DT639" s="66"/>
      <c r="DU639" s="162"/>
      <c r="DV639" s="160"/>
      <c r="EE639" s="66"/>
      <c r="EF639" s="162"/>
      <c r="EG639" s="160"/>
      <c r="ER639" s="66"/>
      <c r="ES639" s="162"/>
      <c r="ET639" s="160"/>
      <c r="FR639" s="66"/>
      <c r="FS639" s="162"/>
      <c r="FT639" s="160"/>
      <c r="GR639" s="66"/>
      <c r="GS639" s="162"/>
      <c r="GT639" s="160"/>
      <c r="HG639" s="66"/>
      <c r="HH639" s="162"/>
      <c r="HK639" s="66"/>
    </row>
    <row r="640" spans="2:219">
      <c r="B640" s="160"/>
      <c r="I640" s="161"/>
      <c r="J640" s="161"/>
      <c r="L640" s="162"/>
      <c r="M640" s="160"/>
      <c r="R640" s="66"/>
      <c r="S640" s="162"/>
      <c r="Y640" s="66"/>
      <c r="Z640" s="162"/>
      <c r="AA640" s="160"/>
      <c r="AJ640" s="66"/>
      <c r="AK640" s="162"/>
      <c r="AL640" s="160"/>
      <c r="AS640" s="66"/>
      <c r="AT640" s="162"/>
      <c r="AU640" s="160"/>
      <c r="AZ640" s="66"/>
      <c r="BA640" s="162"/>
      <c r="BB640" s="160"/>
      <c r="BK640" s="66"/>
      <c r="BL640" s="162"/>
      <c r="BM640" s="160"/>
      <c r="BS640" s="66"/>
      <c r="BT640" s="162"/>
      <c r="BU640" s="160"/>
      <c r="CA640" s="162"/>
      <c r="CB640" s="160"/>
      <c r="CH640" s="66"/>
      <c r="CI640" s="162"/>
      <c r="CJ640" s="155"/>
      <c r="CK640" s="155"/>
      <c r="CL640" s="155"/>
      <c r="CO640" s="66"/>
      <c r="CP640" s="162"/>
      <c r="CQ640" s="160"/>
      <c r="DT640" s="66"/>
      <c r="DU640" s="162"/>
      <c r="DV640" s="160"/>
      <c r="EE640" s="66"/>
      <c r="EF640" s="162"/>
      <c r="EG640" s="160"/>
      <c r="ER640" s="66"/>
      <c r="ES640" s="162"/>
      <c r="ET640" s="160"/>
      <c r="FR640" s="66"/>
      <c r="FS640" s="162"/>
      <c r="FT640" s="160"/>
      <c r="GR640" s="66"/>
      <c r="GS640" s="162"/>
      <c r="GT640" s="160"/>
      <c r="HG640" s="66"/>
      <c r="HH640" s="162"/>
      <c r="HK640" s="66"/>
    </row>
    <row r="641" spans="2:219">
      <c r="B641" s="160"/>
      <c r="I641" s="161"/>
      <c r="J641" s="161"/>
      <c r="L641" s="162"/>
      <c r="M641" s="160"/>
      <c r="R641" s="66"/>
      <c r="S641" s="162"/>
      <c r="Y641" s="66"/>
      <c r="Z641" s="162"/>
      <c r="AA641" s="160"/>
      <c r="AJ641" s="66"/>
      <c r="AK641" s="162"/>
      <c r="AL641" s="160"/>
      <c r="AS641" s="66"/>
      <c r="AT641" s="162"/>
      <c r="AU641" s="160"/>
      <c r="AZ641" s="66"/>
      <c r="BA641" s="162"/>
      <c r="BB641" s="160"/>
      <c r="BK641" s="66"/>
      <c r="BL641" s="162"/>
      <c r="BM641" s="160"/>
      <c r="BS641" s="66"/>
      <c r="BT641" s="162"/>
      <c r="BU641" s="160"/>
      <c r="CA641" s="162"/>
      <c r="CB641" s="160"/>
      <c r="CH641" s="66"/>
      <c r="CI641" s="162"/>
      <c r="CJ641" s="155"/>
      <c r="CK641" s="155"/>
      <c r="CL641" s="155"/>
      <c r="CO641" s="66"/>
      <c r="CP641" s="162"/>
      <c r="CQ641" s="160"/>
      <c r="DT641" s="66"/>
      <c r="DU641" s="162"/>
      <c r="DV641" s="160"/>
      <c r="EE641" s="66"/>
      <c r="EF641" s="162"/>
      <c r="EG641" s="160"/>
      <c r="ER641" s="66"/>
      <c r="ES641" s="162"/>
      <c r="ET641" s="160"/>
      <c r="FR641" s="66"/>
      <c r="FS641" s="162"/>
      <c r="FT641" s="160"/>
      <c r="GR641" s="66"/>
      <c r="GS641" s="162"/>
      <c r="GT641" s="160"/>
      <c r="HG641" s="66"/>
      <c r="HH641" s="162"/>
      <c r="HK641" s="66"/>
    </row>
    <row r="642" spans="2:219">
      <c r="B642" s="160"/>
      <c r="I642" s="161"/>
      <c r="J642" s="161"/>
      <c r="L642" s="162"/>
      <c r="M642" s="160"/>
      <c r="R642" s="66"/>
      <c r="S642" s="162"/>
      <c r="Y642" s="66"/>
      <c r="Z642" s="162"/>
      <c r="AA642" s="160"/>
      <c r="AJ642" s="66"/>
      <c r="AK642" s="162"/>
      <c r="AL642" s="160"/>
      <c r="AS642" s="66"/>
      <c r="AT642" s="162"/>
      <c r="AU642" s="160"/>
      <c r="AZ642" s="66"/>
      <c r="BA642" s="162"/>
      <c r="BB642" s="160"/>
      <c r="BK642" s="66"/>
      <c r="BL642" s="162"/>
      <c r="BM642" s="160"/>
      <c r="BS642" s="66"/>
      <c r="BT642" s="162"/>
      <c r="BU642" s="160"/>
      <c r="CA642" s="162"/>
      <c r="CB642" s="160"/>
      <c r="CH642" s="66"/>
      <c r="CI642" s="162"/>
      <c r="CJ642" s="155"/>
      <c r="CK642" s="155"/>
      <c r="CL642" s="155"/>
      <c r="CO642" s="66"/>
      <c r="CP642" s="162"/>
      <c r="CQ642" s="160"/>
      <c r="DT642" s="66"/>
      <c r="DU642" s="162"/>
      <c r="DV642" s="160"/>
      <c r="EE642" s="66"/>
      <c r="EF642" s="162"/>
      <c r="EG642" s="160"/>
      <c r="ER642" s="66"/>
      <c r="ES642" s="162"/>
      <c r="ET642" s="160"/>
      <c r="FR642" s="66"/>
      <c r="FS642" s="162"/>
      <c r="FT642" s="160"/>
      <c r="GR642" s="66"/>
      <c r="GS642" s="162"/>
      <c r="GT642" s="160"/>
      <c r="HG642" s="66"/>
      <c r="HH642" s="162"/>
      <c r="HK642" s="66"/>
    </row>
    <row r="643" spans="2:219">
      <c r="B643" s="160"/>
      <c r="I643" s="161"/>
      <c r="J643" s="161"/>
      <c r="L643" s="162"/>
      <c r="M643" s="160"/>
      <c r="R643" s="66"/>
      <c r="S643" s="162"/>
      <c r="Y643" s="66"/>
      <c r="Z643" s="162"/>
      <c r="AA643" s="160"/>
      <c r="AJ643" s="66"/>
      <c r="AK643" s="162"/>
      <c r="AL643" s="160"/>
      <c r="AS643" s="66"/>
      <c r="AT643" s="162"/>
      <c r="AU643" s="160"/>
      <c r="AZ643" s="66"/>
      <c r="BA643" s="162"/>
      <c r="BB643" s="160"/>
      <c r="BK643" s="66"/>
      <c r="BL643" s="162"/>
      <c r="BM643" s="160"/>
      <c r="BS643" s="66"/>
      <c r="BT643" s="162"/>
      <c r="BU643" s="160"/>
      <c r="CA643" s="162"/>
      <c r="CB643" s="160"/>
      <c r="CH643" s="66"/>
      <c r="CI643" s="162"/>
      <c r="CJ643" s="155"/>
      <c r="CK643" s="155"/>
      <c r="CL643" s="155"/>
      <c r="CO643" s="66"/>
      <c r="CP643" s="162"/>
      <c r="CQ643" s="160"/>
      <c r="DT643" s="66"/>
      <c r="DU643" s="162"/>
      <c r="DV643" s="160"/>
      <c r="EE643" s="66"/>
      <c r="EF643" s="162"/>
      <c r="EG643" s="160"/>
      <c r="ER643" s="66"/>
      <c r="ES643" s="162"/>
      <c r="ET643" s="160"/>
      <c r="FR643" s="66"/>
      <c r="FS643" s="162"/>
      <c r="FT643" s="160"/>
      <c r="GR643" s="66"/>
      <c r="GS643" s="162"/>
      <c r="GT643" s="160"/>
      <c r="HG643" s="66"/>
      <c r="HH643" s="162"/>
      <c r="HK643" s="66"/>
    </row>
    <row r="644" spans="2:219">
      <c r="B644" s="160"/>
      <c r="I644" s="161"/>
      <c r="J644" s="161"/>
      <c r="L644" s="162"/>
      <c r="M644" s="160"/>
      <c r="R644" s="66"/>
      <c r="S644" s="162"/>
      <c r="Y644" s="66"/>
      <c r="Z644" s="162"/>
      <c r="AA644" s="160"/>
      <c r="AJ644" s="66"/>
      <c r="AK644" s="162"/>
      <c r="AL644" s="160"/>
      <c r="AS644" s="66"/>
      <c r="AT644" s="162"/>
      <c r="AU644" s="160"/>
      <c r="AZ644" s="66"/>
      <c r="BA644" s="162"/>
      <c r="BB644" s="160"/>
      <c r="BK644" s="66"/>
      <c r="BL644" s="162"/>
      <c r="BM644" s="160"/>
      <c r="BS644" s="66"/>
      <c r="BT644" s="162"/>
      <c r="BU644" s="160"/>
      <c r="CA644" s="162"/>
      <c r="CB644" s="160"/>
      <c r="CH644" s="66"/>
      <c r="CI644" s="162"/>
      <c r="CJ644" s="155"/>
      <c r="CK644" s="155"/>
      <c r="CL644" s="155"/>
      <c r="CO644" s="66"/>
      <c r="CP644" s="162"/>
      <c r="CQ644" s="160"/>
      <c r="DT644" s="66"/>
      <c r="DU644" s="162"/>
      <c r="DV644" s="160"/>
      <c r="EE644" s="66"/>
      <c r="EF644" s="162"/>
      <c r="EG644" s="160"/>
      <c r="ER644" s="66"/>
      <c r="ES644" s="162"/>
      <c r="ET644" s="160"/>
      <c r="FR644" s="66"/>
      <c r="FS644" s="162"/>
      <c r="FT644" s="160"/>
      <c r="GR644" s="66"/>
      <c r="GS644" s="162"/>
      <c r="GT644" s="160"/>
      <c r="HG644" s="66"/>
      <c r="HH644" s="162"/>
      <c r="HK644" s="66"/>
    </row>
    <row r="645" spans="2:219">
      <c r="B645" s="160"/>
      <c r="I645" s="161"/>
      <c r="J645" s="161"/>
      <c r="L645" s="162"/>
      <c r="M645" s="160"/>
      <c r="R645" s="66"/>
      <c r="S645" s="162"/>
      <c r="Y645" s="66"/>
      <c r="Z645" s="162"/>
      <c r="AA645" s="160"/>
      <c r="AJ645" s="66"/>
      <c r="AK645" s="162"/>
      <c r="AL645" s="160"/>
      <c r="AS645" s="66"/>
      <c r="AT645" s="162"/>
      <c r="AU645" s="160"/>
      <c r="AZ645" s="66"/>
      <c r="BA645" s="162"/>
      <c r="BB645" s="160"/>
      <c r="BK645" s="66"/>
      <c r="BL645" s="162"/>
      <c r="BM645" s="160"/>
      <c r="BS645" s="66"/>
      <c r="BT645" s="162"/>
      <c r="BU645" s="160"/>
      <c r="CA645" s="162"/>
      <c r="CB645" s="160"/>
      <c r="CH645" s="66"/>
      <c r="CI645" s="162"/>
      <c r="CJ645" s="155"/>
      <c r="CK645" s="155"/>
      <c r="CL645" s="155"/>
      <c r="CO645" s="66"/>
      <c r="CP645" s="162"/>
      <c r="CQ645" s="160"/>
      <c r="DT645" s="66"/>
      <c r="DU645" s="162"/>
      <c r="DV645" s="160"/>
      <c r="EE645" s="66"/>
      <c r="EF645" s="162"/>
      <c r="EG645" s="160"/>
      <c r="ER645" s="66"/>
      <c r="ES645" s="162"/>
      <c r="ET645" s="160"/>
      <c r="FR645" s="66"/>
      <c r="FS645" s="162"/>
      <c r="FT645" s="160"/>
      <c r="GR645" s="66"/>
      <c r="GS645" s="162"/>
      <c r="GT645" s="160"/>
      <c r="HG645" s="66"/>
      <c r="HH645" s="162"/>
      <c r="HK645" s="66"/>
    </row>
    <row r="646" spans="2:219">
      <c r="B646" s="160"/>
      <c r="I646" s="161"/>
      <c r="J646" s="161"/>
      <c r="L646" s="162"/>
      <c r="M646" s="160"/>
      <c r="R646" s="66"/>
      <c r="S646" s="162"/>
      <c r="Y646" s="66"/>
      <c r="Z646" s="162"/>
      <c r="AA646" s="160"/>
      <c r="AJ646" s="66"/>
      <c r="AK646" s="162"/>
      <c r="AL646" s="160"/>
      <c r="AS646" s="66"/>
      <c r="AT646" s="162"/>
      <c r="AU646" s="160"/>
      <c r="AZ646" s="66"/>
      <c r="BA646" s="162"/>
      <c r="BB646" s="160"/>
      <c r="BK646" s="66"/>
      <c r="BL646" s="162"/>
      <c r="BM646" s="160"/>
      <c r="BS646" s="66"/>
      <c r="BT646" s="162"/>
      <c r="BU646" s="160"/>
      <c r="CA646" s="162"/>
      <c r="CB646" s="160"/>
      <c r="CH646" s="66"/>
      <c r="CI646" s="162"/>
      <c r="CJ646" s="155"/>
      <c r="CK646" s="155"/>
      <c r="CL646" s="155"/>
      <c r="CO646" s="66"/>
      <c r="CP646" s="162"/>
      <c r="CQ646" s="160"/>
      <c r="DT646" s="66"/>
      <c r="DU646" s="162"/>
      <c r="DV646" s="160"/>
      <c r="EE646" s="66"/>
      <c r="EF646" s="162"/>
      <c r="EG646" s="160"/>
      <c r="ER646" s="66"/>
      <c r="ES646" s="162"/>
      <c r="ET646" s="160"/>
      <c r="FR646" s="66"/>
      <c r="FS646" s="162"/>
      <c r="FT646" s="160"/>
      <c r="GR646" s="66"/>
      <c r="GS646" s="162"/>
      <c r="GT646" s="160"/>
      <c r="HG646" s="66"/>
      <c r="HH646" s="162"/>
      <c r="HK646" s="66"/>
    </row>
    <row r="647" spans="2:219">
      <c r="B647" s="160"/>
      <c r="I647" s="161"/>
      <c r="J647" s="161"/>
      <c r="L647" s="162"/>
      <c r="M647" s="160"/>
      <c r="R647" s="66"/>
      <c r="S647" s="162"/>
      <c r="Y647" s="66"/>
      <c r="Z647" s="162"/>
      <c r="AA647" s="160"/>
      <c r="AJ647" s="66"/>
      <c r="AK647" s="162"/>
      <c r="AL647" s="160"/>
      <c r="AS647" s="66"/>
      <c r="AT647" s="162"/>
      <c r="AU647" s="160"/>
      <c r="AZ647" s="66"/>
      <c r="BA647" s="162"/>
      <c r="BB647" s="160"/>
      <c r="BK647" s="66"/>
      <c r="BL647" s="162"/>
      <c r="BM647" s="160"/>
      <c r="BS647" s="66"/>
      <c r="BT647" s="162"/>
      <c r="BU647" s="160"/>
      <c r="CA647" s="162"/>
      <c r="CB647" s="160"/>
      <c r="CH647" s="66"/>
      <c r="CI647" s="162"/>
      <c r="CJ647" s="155"/>
      <c r="CK647" s="155"/>
      <c r="CL647" s="155"/>
      <c r="CO647" s="66"/>
      <c r="CP647" s="162"/>
      <c r="CQ647" s="160"/>
      <c r="DT647" s="66"/>
      <c r="DU647" s="162"/>
      <c r="DV647" s="160"/>
      <c r="EE647" s="66"/>
      <c r="EF647" s="162"/>
      <c r="EG647" s="160"/>
      <c r="ER647" s="66"/>
      <c r="ES647" s="162"/>
      <c r="ET647" s="160"/>
      <c r="FR647" s="66"/>
      <c r="FS647" s="162"/>
      <c r="FT647" s="160"/>
      <c r="GR647" s="66"/>
      <c r="GS647" s="162"/>
      <c r="GT647" s="160"/>
      <c r="HG647" s="66"/>
      <c r="HH647" s="162"/>
      <c r="HK647" s="66"/>
    </row>
    <row r="648" spans="2:219">
      <c r="B648" s="160"/>
      <c r="I648" s="161"/>
      <c r="J648" s="161"/>
      <c r="L648" s="162"/>
      <c r="M648" s="160"/>
      <c r="R648" s="66"/>
      <c r="S648" s="162"/>
      <c r="Y648" s="66"/>
      <c r="Z648" s="162"/>
      <c r="AA648" s="160"/>
      <c r="AJ648" s="66"/>
      <c r="AK648" s="162"/>
      <c r="AL648" s="160"/>
      <c r="AS648" s="66"/>
      <c r="AT648" s="162"/>
      <c r="AU648" s="160"/>
      <c r="AZ648" s="66"/>
      <c r="BA648" s="162"/>
      <c r="BB648" s="160"/>
      <c r="BK648" s="66"/>
      <c r="BL648" s="162"/>
      <c r="BM648" s="160"/>
      <c r="BS648" s="66"/>
      <c r="BT648" s="162"/>
      <c r="BU648" s="160"/>
      <c r="CA648" s="162"/>
      <c r="CB648" s="160"/>
      <c r="CH648" s="66"/>
      <c r="CI648" s="162"/>
      <c r="CJ648" s="155"/>
      <c r="CK648" s="155"/>
      <c r="CL648" s="155"/>
      <c r="CO648" s="66"/>
      <c r="CP648" s="162"/>
      <c r="CQ648" s="160"/>
      <c r="DT648" s="66"/>
      <c r="DU648" s="162"/>
      <c r="DV648" s="160"/>
      <c r="EE648" s="66"/>
      <c r="EF648" s="162"/>
      <c r="EG648" s="160"/>
      <c r="ER648" s="66"/>
      <c r="ES648" s="162"/>
      <c r="ET648" s="160"/>
      <c r="FR648" s="66"/>
      <c r="FS648" s="162"/>
      <c r="FT648" s="160"/>
      <c r="GR648" s="66"/>
      <c r="GS648" s="162"/>
      <c r="GT648" s="160"/>
      <c r="HG648" s="66"/>
      <c r="HH648" s="162"/>
      <c r="HK648" s="66"/>
    </row>
    <row r="649" spans="2:219">
      <c r="B649" s="160"/>
      <c r="I649" s="161"/>
      <c r="J649" s="161"/>
      <c r="L649" s="162"/>
      <c r="M649" s="160"/>
      <c r="R649" s="66"/>
      <c r="S649" s="162"/>
      <c r="Y649" s="66"/>
      <c r="Z649" s="162"/>
      <c r="AA649" s="160"/>
      <c r="AJ649" s="66"/>
      <c r="AK649" s="162"/>
      <c r="AL649" s="160"/>
      <c r="AS649" s="66"/>
      <c r="AT649" s="162"/>
      <c r="AU649" s="160"/>
      <c r="AZ649" s="66"/>
      <c r="BA649" s="162"/>
      <c r="BB649" s="160"/>
      <c r="BK649" s="66"/>
      <c r="BL649" s="162"/>
      <c r="BM649" s="160"/>
      <c r="BS649" s="66"/>
      <c r="BT649" s="162"/>
      <c r="BU649" s="160"/>
      <c r="CA649" s="162"/>
      <c r="CB649" s="160"/>
      <c r="CH649" s="66"/>
      <c r="CI649" s="162"/>
      <c r="CJ649" s="155"/>
      <c r="CK649" s="155"/>
      <c r="CL649" s="155"/>
      <c r="CO649" s="66"/>
      <c r="CP649" s="162"/>
      <c r="CQ649" s="160"/>
      <c r="DT649" s="66"/>
      <c r="DU649" s="162"/>
      <c r="DV649" s="160"/>
      <c r="EE649" s="66"/>
      <c r="EF649" s="162"/>
      <c r="EG649" s="160"/>
      <c r="ER649" s="66"/>
      <c r="ES649" s="162"/>
      <c r="ET649" s="160"/>
      <c r="FR649" s="66"/>
      <c r="FS649" s="162"/>
      <c r="FT649" s="160"/>
      <c r="GR649" s="66"/>
      <c r="GS649" s="162"/>
      <c r="GT649" s="160"/>
      <c r="HG649" s="66"/>
      <c r="HH649" s="162"/>
      <c r="HK649" s="66"/>
    </row>
    <row r="650" spans="2:219">
      <c r="B650" s="160"/>
      <c r="I650" s="161"/>
      <c r="J650" s="161"/>
      <c r="L650" s="162"/>
      <c r="M650" s="160"/>
      <c r="R650" s="66"/>
      <c r="S650" s="162"/>
      <c r="Y650" s="66"/>
      <c r="Z650" s="162"/>
      <c r="AA650" s="160"/>
      <c r="AJ650" s="66"/>
      <c r="AK650" s="162"/>
      <c r="AL650" s="160"/>
      <c r="AS650" s="66"/>
      <c r="AT650" s="162"/>
      <c r="AU650" s="160"/>
      <c r="AZ650" s="66"/>
      <c r="BA650" s="162"/>
      <c r="BB650" s="160"/>
      <c r="BK650" s="66"/>
      <c r="BL650" s="162"/>
      <c r="BM650" s="160"/>
      <c r="BS650" s="66"/>
      <c r="BT650" s="162"/>
      <c r="BU650" s="160"/>
      <c r="CA650" s="162"/>
      <c r="CB650" s="160"/>
      <c r="CH650" s="66"/>
      <c r="CI650" s="162"/>
      <c r="CJ650" s="155"/>
      <c r="CK650" s="155"/>
      <c r="CL650" s="155"/>
      <c r="CO650" s="66"/>
      <c r="CP650" s="162"/>
      <c r="CQ650" s="160"/>
      <c r="DT650" s="66"/>
      <c r="DU650" s="162"/>
      <c r="DV650" s="160"/>
      <c r="EE650" s="66"/>
      <c r="EF650" s="162"/>
      <c r="EG650" s="160"/>
      <c r="ER650" s="66"/>
      <c r="ES650" s="162"/>
      <c r="ET650" s="160"/>
      <c r="FR650" s="66"/>
      <c r="FS650" s="162"/>
      <c r="FT650" s="160"/>
      <c r="GR650" s="66"/>
      <c r="GS650" s="162"/>
      <c r="GT650" s="160"/>
      <c r="HG650" s="66"/>
      <c r="HH650" s="162"/>
      <c r="HK650" s="66"/>
    </row>
    <row r="651" spans="2:219">
      <c r="B651" s="160"/>
      <c r="I651" s="161"/>
      <c r="J651" s="161"/>
      <c r="L651" s="162"/>
      <c r="M651" s="160"/>
      <c r="R651" s="66"/>
      <c r="S651" s="162"/>
      <c r="Y651" s="66"/>
      <c r="Z651" s="162"/>
      <c r="AA651" s="160"/>
      <c r="AJ651" s="66"/>
      <c r="AK651" s="162"/>
      <c r="AL651" s="160"/>
      <c r="AS651" s="66"/>
      <c r="AT651" s="162"/>
      <c r="AU651" s="160"/>
      <c r="AZ651" s="66"/>
      <c r="BA651" s="162"/>
      <c r="BB651" s="160"/>
      <c r="BK651" s="66"/>
      <c r="BL651" s="162"/>
      <c r="BM651" s="160"/>
      <c r="BS651" s="66"/>
      <c r="BT651" s="162"/>
      <c r="BU651" s="160"/>
      <c r="CA651" s="162"/>
      <c r="CB651" s="160"/>
      <c r="CH651" s="66"/>
      <c r="CI651" s="162"/>
      <c r="CJ651" s="155"/>
      <c r="CK651" s="155"/>
      <c r="CL651" s="155"/>
      <c r="CO651" s="66"/>
      <c r="CP651" s="162"/>
      <c r="CQ651" s="160"/>
      <c r="DT651" s="66"/>
      <c r="DU651" s="162"/>
      <c r="DV651" s="160"/>
      <c r="EE651" s="66"/>
      <c r="EF651" s="162"/>
      <c r="EG651" s="160"/>
      <c r="ER651" s="66"/>
      <c r="ES651" s="162"/>
      <c r="ET651" s="160"/>
      <c r="FR651" s="66"/>
      <c r="FS651" s="162"/>
      <c r="FT651" s="160"/>
      <c r="GR651" s="66"/>
      <c r="GS651" s="162"/>
      <c r="GT651" s="160"/>
      <c r="HG651" s="66"/>
      <c r="HH651" s="162"/>
      <c r="HK651" s="66"/>
    </row>
    <row r="652" spans="2:219">
      <c r="B652" s="160"/>
      <c r="I652" s="161"/>
      <c r="J652" s="161"/>
      <c r="L652" s="162"/>
      <c r="M652" s="160"/>
      <c r="R652" s="66"/>
      <c r="S652" s="162"/>
      <c r="Y652" s="66"/>
      <c r="Z652" s="162"/>
      <c r="AA652" s="160"/>
      <c r="AJ652" s="66"/>
      <c r="AK652" s="162"/>
      <c r="AL652" s="160"/>
      <c r="AS652" s="66"/>
      <c r="AT652" s="162"/>
      <c r="AU652" s="160"/>
      <c r="AZ652" s="66"/>
      <c r="BA652" s="162"/>
      <c r="BB652" s="160"/>
      <c r="BK652" s="66"/>
      <c r="BL652" s="162"/>
      <c r="BM652" s="160"/>
      <c r="BS652" s="66"/>
      <c r="BT652" s="162"/>
      <c r="BU652" s="160"/>
      <c r="CA652" s="162"/>
      <c r="CB652" s="160"/>
      <c r="CH652" s="66"/>
      <c r="CI652" s="162"/>
      <c r="CJ652" s="155"/>
      <c r="CK652" s="155"/>
      <c r="CL652" s="155"/>
      <c r="CO652" s="66"/>
      <c r="CP652" s="162"/>
      <c r="CQ652" s="160"/>
      <c r="DT652" s="66"/>
      <c r="DU652" s="162"/>
      <c r="DV652" s="160"/>
      <c r="EE652" s="66"/>
      <c r="EF652" s="162"/>
      <c r="EG652" s="160"/>
      <c r="ER652" s="66"/>
      <c r="ES652" s="162"/>
      <c r="ET652" s="160"/>
      <c r="FR652" s="66"/>
      <c r="FS652" s="162"/>
      <c r="FT652" s="160"/>
      <c r="GR652" s="66"/>
      <c r="GS652" s="162"/>
      <c r="GT652" s="160"/>
      <c r="HG652" s="66"/>
      <c r="HH652" s="162"/>
      <c r="HK652" s="66"/>
    </row>
    <row r="653" spans="2:219">
      <c r="B653" s="160"/>
      <c r="I653" s="161"/>
      <c r="J653" s="161"/>
      <c r="L653" s="162"/>
      <c r="M653" s="160"/>
      <c r="R653" s="66"/>
      <c r="S653" s="162"/>
      <c r="Y653" s="66"/>
      <c r="Z653" s="162"/>
      <c r="AA653" s="160"/>
      <c r="AJ653" s="66"/>
      <c r="AK653" s="162"/>
      <c r="AL653" s="160"/>
      <c r="AS653" s="66"/>
      <c r="AT653" s="162"/>
      <c r="AU653" s="160"/>
      <c r="AZ653" s="66"/>
      <c r="BA653" s="162"/>
      <c r="BB653" s="160"/>
      <c r="BK653" s="66"/>
      <c r="BL653" s="162"/>
      <c r="BM653" s="160"/>
      <c r="BS653" s="66"/>
      <c r="BT653" s="162"/>
      <c r="BU653" s="160"/>
      <c r="CA653" s="162"/>
      <c r="CB653" s="160"/>
      <c r="CH653" s="66"/>
      <c r="CI653" s="162"/>
      <c r="CJ653" s="155"/>
      <c r="CK653" s="155"/>
      <c r="CL653" s="155"/>
      <c r="CO653" s="66"/>
      <c r="CP653" s="162"/>
      <c r="CQ653" s="160"/>
      <c r="DT653" s="66"/>
      <c r="DU653" s="162"/>
      <c r="DV653" s="160"/>
      <c r="EE653" s="66"/>
      <c r="EF653" s="162"/>
      <c r="EG653" s="160"/>
      <c r="ER653" s="66"/>
      <c r="ES653" s="162"/>
      <c r="ET653" s="160"/>
      <c r="FR653" s="66"/>
      <c r="FS653" s="162"/>
      <c r="FT653" s="160"/>
      <c r="GR653" s="66"/>
      <c r="GS653" s="162"/>
      <c r="GT653" s="160"/>
      <c r="HG653" s="66"/>
      <c r="HH653" s="162"/>
      <c r="HK653" s="66"/>
    </row>
    <row r="654" spans="2:219">
      <c r="B654" s="160"/>
      <c r="I654" s="161"/>
      <c r="J654" s="161"/>
      <c r="L654" s="162"/>
      <c r="M654" s="160"/>
      <c r="R654" s="66"/>
      <c r="S654" s="162"/>
      <c r="Y654" s="66"/>
      <c r="Z654" s="162"/>
      <c r="AA654" s="160"/>
      <c r="AJ654" s="66"/>
      <c r="AK654" s="162"/>
      <c r="AL654" s="160"/>
      <c r="AS654" s="66"/>
      <c r="AT654" s="162"/>
      <c r="AU654" s="160"/>
      <c r="AZ654" s="66"/>
      <c r="BA654" s="162"/>
      <c r="BB654" s="160"/>
      <c r="BK654" s="66"/>
      <c r="BL654" s="162"/>
      <c r="BM654" s="160"/>
      <c r="BS654" s="66"/>
      <c r="BT654" s="162"/>
      <c r="BU654" s="160"/>
      <c r="CA654" s="162"/>
      <c r="CB654" s="160"/>
      <c r="CH654" s="66"/>
      <c r="CI654" s="162"/>
      <c r="CJ654" s="155"/>
      <c r="CK654" s="155"/>
      <c r="CL654" s="155"/>
      <c r="CO654" s="66"/>
      <c r="CP654" s="162"/>
      <c r="CQ654" s="160"/>
      <c r="DT654" s="66"/>
      <c r="DU654" s="162"/>
      <c r="DV654" s="160"/>
      <c r="EE654" s="66"/>
      <c r="EF654" s="162"/>
      <c r="EG654" s="160"/>
      <c r="ER654" s="66"/>
      <c r="ES654" s="162"/>
      <c r="ET654" s="160"/>
      <c r="FR654" s="66"/>
      <c r="FS654" s="162"/>
      <c r="FT654" s="160"/>
      <c r="GR654" s="66"/>
      <c r="GS654" s="162"/>
      <c r="GT654" s="160"/>
      <c r="HG654" s="66"/>
      <c r="HH654" s="162"/>
      <c r="HK654" s="66"/>
    </row>
    <row r="655" spans="2:219">
      <c r="B655" s="160"/>
      <c r="I655" s="161"/>
      <c r="J655" s="161"/>
      <c r="L655" s="162"/>
      <c r="M655" s="160"/>
      <c r="R655" s="66"/>
      <c r="S655" s="162"/>
      <c r="Y655" s="66"/>
      <c r="Z655" s="162"/>
      <c r="AA655" s="160"/>
      <c r="AJ655" s="66"/>
      <c r="AK655" s="162"/>
      <c r="AL655" s="160"/>
      <c r="AS655" s="66"/>
      <c r="AT655" s="162"/>
      <c r="AU655" s="160"/>
      <c r="AZ655" s="66"/>
      <c r="BA655" s="162"/>
      <c r="BB655" s="160"/>
      <c r="BK655" s="66"/>
      <c r="BL655" s="162"/>
      <c r="BM655" s="160"/>
      <c r="BS655" s="66"/>
      <c r="BT655" s="162"/>
      <c r="BU655" s="160"/>
      <c r="CA655" s="162"/>
      <c r="CB655" s="160"/>
      <c r="CH655" s="66"/>
      <c r="CI655" s="162"/>
      <c r="CJ655" s="155"/>
      <c r="CK655" s="155"/>
      <c r="CL655" s="155"/>
      <c r="CO655" s="66"/>
      <c r="CP655" s="162"/>
      <c r="CQ655" s="160"/>
      <c r="DT655" s="66"/>
      <c r="DU655" s="162"/>
      <c r="DV655" s="160"/>
      <c r="EE655" s="66"/>
      <c r="EF655" s="162"/>
      <c r="EG655" s="160"/>
      <c r="ER655" s="66"/>
      <c r="ES655" s="162"/>
      <c r="ET655" s="160"/>
      <c r="FR655" s="66"/>
      <c r="FS655" s="162"/>
      <c r="FT655" s="160"/>
      <c r="GR655" s="66"/>
      <c r="GS655" s="162"/>
      <c r="GT655" s="160"/>
      <c r="HG655" s="66"/>
      <c r="HH655" s="162"/>
      <c r="HK655" s="66"/>
    </row>
    <row r="656" spans="2:219">
      <c r="B656" s="160"/>
      <c r="I656" s="161"/>
      <c r="J656" s="161"/>
      <c r="L656" s="162"/>
      <c r="M656" s="160"/>
      <c r="R656" s="66"/>
      <c r="S656" s="162"/>
      <c r="Y656" s="66"/>
      <c r="Z656" s="162"/>
      <c r="AA656" s="160"/>
      <c r="AJ656" s="66"/>
      <c r="AK656" s="162"/>
      <c r="AL656" s="160"/>
      <c r="AS656" s="66"/>
      <c r="AT656" s="162"/>
      <c r="AU656" s="160"/>
      <c r="AZ656" s="66"/>
      <c r="BA656" s="162"/>
      <c r="BB656" s="160"/>
      <c r="BK656" s="66"/>
      <c r="BL656" s="162"/>
      <c r="BM656" s="160"/>
      <c r="BS656" s="66"/>
      <c r="BT656" s="162"/>
      <c r="BU656" s="160"/>
      <c r="CA656" s="162"/>
      <c r="CB656" s="160"/>
      <c r="CH656" s="66"/>
      <c r="CI656" s="162"/>
      <c r="CJ656" s="155"/>
      <c r="CK656" s="155"/>
      <c r="CL656" s="155"/>
      <c r="CO656" s="66"/>
      <c r="CP656" s="162"/>
      <c r="CQ656" s="160"/>
      <c r="DT656" s="66"/>
      <c r="DU656" s="162"/>
      <c r="DV656" s="160"/>
      <c r="EE656" s="66"/>
      <c r="EF656" s="162"/>
      <c r="EG656" s="160"/>
      <c r="ER656" s="66"/>
      <c r="ES656" s="162"/>
      <c r="ET656" s="160"/>
      <c r="FR656" s="66"/>
      <c r="FS656" s="162"/>
      <c r="FT656" s="160"/>
      <c r="GR656" s="66"/>
      <c r="GS656" s="162"/>
      <c r="GT656" s="160"/>
      <c r="HG656" s="66"/>
      <c r="HH656" s="162"/>
      <c r="HK656" s="66"/>
    </row>
    <row r="657" spans="2:219">
      <c r="B657" s="160"/>
      <c r="I657" s="161"/>
      <c r="J657" s="161"/>
      <c r="L657" s="162"/>
      <c r="M657" s="160"/>
      <c r="R657" s="66"/>
      <c r="S657" s="162"/>
      <c r="Y657" s="66"/>
      <c r="Z657" s="162"/>
      <c r="AA657" s="160"/>
      <c r="AJ657" s="66"/>
      <c r="AK657" s="162"/>
      <c r="AL657" s="160"/>
      <c r="AS657" s="66"/>
      <c r="AT657" s="162"/>
      <c r="AU657" s="160"/>
      <c r="AZ657" s="66"/>
      <c r="BA657" s="162"/>
      <c r="BB657" s="160"/>
      <c r="BK657" s="66"/>
      <c r="BL657" s="162"/>
      <c r="BM657" s="160"/>
      <c r="BS657" s="66"/>
      <c r="BT657" s="162"/>
      <c r="BU657" s="160"/>
      <c r="CA657" s="162"/>
      <c r="CB657" s="160"/>
      <c r="CH657" s="66"/>
      <c r="CI657" s="162"/>
      <c r="CJ657" s="155"/>
      <c r="CK657" s="155"/>
      <c r="CL657" s="155"/>
      <c r="CO657" s="66"/>
      <c r="CP657" s="162"/>
      <c r="CQ657" s="160"/>
      <c r="DT657" s="66"/>
      <c r="DU657" s="162"/>
      <c r="DV657" s="160"/>
      <c r="EE657" s="66"/>
      <c r="EF657" s="162"/>
      <c r="EG657" s="160"/>
      <c r="ER657" s="66"/>
      <c r="ES657" s="162"/>
      <c r="ET657" s="160"/>
      <c r="FR657" s="66"/>
      <c r="FS657" s="162"/>
      <c r="FT657" s="160"/>
      <c r="GR657" s="66"/>
      <c r="GS657" s="162"/>
      <c r="GT657" s="160"/>
      <c r="HG657" s="66"/>
      <c r="HH657" s="162"/>
      <c r="HK657" s="66"/>
    </row>
    <row r="658" spans="2:219">
      <c r="B658" s="160"/>
      <c r="I658" s="161"/>
      <c r="J658" s="161"/>
      <c r="L658" s="162"/>
      <c r="M658" s="160"/>
      <c r="R658" s="66"/>
      <c r="S658" s="162"/>
      <c r="Y658" s="66"/>
      <c r="Z658" s="162"/>
      <c r="AA658" s="160"/>
      <c r="AJ658" s="66"/>
      <c r="AK658" s="162"/>
      <c r="AL658" s="160"/>
      <c r="AS658" s="66"/>
      <c r="AT658" s="162"/>
      <c r="AU658" s="160"/>
      <c r="AZ658" s="66"/>
      <c r="BA658" s="162"/>
      <c r="BB658" s="160"/>
      <c r="BK658" s="66"/>
      <c r="BL658" s="162"/>
      <c r="BM658" s="160"/>
      <c r="BS658" s="66"/>
      <c r="BT658" s="162"/>
      <c r="BU658" s="160"/>
      <c r="CA658" s="162"/>
      <c r="CB658" s="160"/>
      <c r="CH658" s="66"/>
      <c r="CI658" s="162"/>
      <c r="CJ658" s="155"/>
      <c r="CK658" s="155"/>
      <c r="CL658" s="155"/>
      <c r="CO658" s="66"/>
      <c r="CP658" s="162"/>
      <c r="CQ658" s="160"/>
      <c r="DT658" s="66"/>
      <c r="DU658" s="162"/>
      <c r="DV658" s="160"/>
      <c r="EE658" s="66"/>
      <c r="EF658" s="162"/>
      <c r="EG658" s="160"/>
      <c r="ER658" s="66"/>
      <c r="ES658" s="162"/>
      <c r="ET658" s="160"/>
      <c r="FR658" s="66"/>
      <c r="FS658" s="162"/>
      <c r="FT658" s="160"/>
      <c r="GR658" s="66"/>
      <c r="GS658" s="162"/>
      <c r="GT658" s="160"/>
      <c r="HG658" s="66"/>
      <c r="HH658" s="162"/>
      <c r="HK658" s="66"/>
    </row>
    <row r="659" spans="2:219">
      <c r="B659" s="160"/>
      <c r="I659" s="161"/>
      <c r="J659" s="161"/>
      <c r="L659" s="162"/>
      <c r="M659" s="160"/>
      <c r="R659" s="66"/>
      <c r="S659" s="162"/>
      <c r="Y659" s="66"/>
      <c r="Z659" s="162"/>
      <c r="AA659" s="160"/>
      <c r="AJ659" s="66"/>
      <c r="AK659" s="162"/>
      <c r="AL659" s="160"/>
      <c r="AS659" s="66"/>
      <c r="AT659" s="162"/>
      <c r="AU659" s="160"/>
      <c r="AZ659" s="66"/>
      <c r="BA659" s="162"/>
      <c r="BB659" s="160"/>
      <c r="BK659" s="66"/>
      <c r="BL659" s="162"/>
      <c r="BM659" s="160"/>
      <c r="BS659" s="66"/>
      <c r="BT659" s="162"/>
      <c r="BU659" s="160"/>
      <c r="CA659" s="162"/>
      <c r="CB659" s="160"/>
      <c r="CH659" s="66"/>
      <c r="CI659" s="162"/>
      <c r="CJ659" s="155"/>
      <c r="CK659" s="155"/>
      <c r="CL659" s="155"/>
      <c r="CO659" s="66"/>
      <c r="CP659" s="162"/>
      <c r="CQ659" s="160"/>
      <c r="DT659" s="66"/>
      <c r="DU659" s="162"/>
      <c r="DV659" s="160"/>
      <c r="EE659" s="66"/>
      <c r="EF659" s="162"/>
      <c r="EG659" s="160"/>
      <c r="ER659" s="66"/>
      <c r="ES659" s="162"/>
      <c r="ET659" s="160"/>
      <c r="FR659" s="66"/>
      <c r="FS659" s="162"/>
      <c r="FT659" s="160"/>
      <c r="GR659" s="66"/>
      <c r="GS659" s="162"/>
      <c r="GT659" s="160"/>
      <c r="HG659" s="66"/>
      <c r="HH659" s="162"/>
      <c r="HK659" s="66"/>
    </row>
    <row r="660" spans="2:219">
      <c r="B660" s="160"/>
      <c r="I660" s="161"/>
      <c r="J660" s="161"/>
      <c r="L660" s="162"/>
      <c r="M660" s="160"/>
      <c r="R660" s="66"/>
      <c r="S660" s="162"/>
      <c r="Y660" s="66"/>
      <c r="Z660" s="162"/>
      <c r="AA660" s="160"/>
      <c r="AJ660" s="66"/>
      <c r="AK660" s="162"/>
      <c r="AL660" s="160"/>
      <c r="AS660" s="66"/>
      <c r="AT660" s="162"/>
      <c r="AU660" s="160"/>
      <c r="AZ660" s="66"/>
      <c r="BA660" s="162"/>
      <c r="BB660" s="160"/>
      <c r="BK660" s="66"/>
      <c r="BL660" s="162"/>
      <c r="BM660" s="160"/>
      <c r="BS660" s="66"/>
      <c r="BT660" s="162"/>
      <c r="BU660" s="160"/>
      <c r="CA660" s="162"/>
      <c r="CB660" s="160"/>
      <c r="CH660" s="66"/>
      <c r="CI660" s="162"/>
      <c r="CJ660" s="155"/>
      <c r="CK660" s="155"/>
      <c r="CL660" s="155"/>
      <c r="CO660" s="66"/>
      <c r="CP660" s="162"/>
      <c r="CQ660" s="160"/>
      <c r="DT660" s="66"/>
      <c r="DU660" s="162"/>
      <c r="DV660" s="160"/>
      <c r="EE660" s="66"/>
      <c r="EF660" s="162"/>
      <c r="EG660" s="160"/>
      <c r="ER660" s="66"/>
      <c r="ES660" s="162"/>
      <c r="ET660" s="160"/>
      <c r="FR660" s="66"/>
      <c r="FS660" s="162"/>
      <c r="FT660" s="160"/>
      <c r="GR660" s="66"/>
      <c r="GS660" s="162"/>
      <c r="GT660" s="160"/>
      <c r="HG660" s="66"/>
      <c r="HH660" s="162"/>
      <c r="HK660" s="66"/>
    </row>
    <row r="661" spans="2:219">
      <c r="B661" s="160"/>
      <c r="I661" s="161"/>
      <c r="J661" s="161"/>
      <c r="L661" s="162"/>
      <c r="M661" s="160"/>
      <c r="R661" s="66"/>
      <c r="S661" s="162"/>
      <c r="Y661" s="66"/>
      <c r="Z661" s="162"/>
      <c r="AA661" s="160"/>
      <c r="AJ661" s="66"/>
      <c r="AK661" s="162"/>
      <c r="AL661" s="160"/>
      <c r="AS661" s="66"/>
      <c r="AT661" s="162"/>
      <c r="AU661" s="160"/>
      <c r="AZ661" s="66"/>
      <c r="BA661" s="162"/>
      <c r="BB661" s="160"/>
      <c r="BK661" s="66"/>
      <c r="BL661" s="162"/>
      <c r="BM661" s="160"/>
      <c r="BS661" s="66"/>
      <c r="BT661" s="162"/>
      <c r="BU661" s="160"/>
      <c r="CA661" s="162"/>
      <c r="CB661" s="160"/>
      <c r="CH661" s="66"/>
      <c r="CI661" s="162"/>
      <c r="CJ661" s="155"/>
      <c r="CK661" s="155"/>
      <c r="CL661" s="155"/>
      <c r="CO661" s="66"/>
      <c r="CP661" s="162"/>
      <c r="CQ661" s="160"/>
      <c r="DT661" s="66"/>
      <c r="DU661" s="162"/>
      <c r="DV661" s="160"/>
      <c r="EE661" s="66"/>
      <c r="EF661" s="162"/>
      <c r="EG661" s="160"/>
      <c r="ER661" s="66"/>
      <c r="ES661" s="162"/>
      <c r="ET661" s="160"/>
      <c r="FR661" s="66"/>
      <c r="FS661" s="162"/>
      <c r="FT661" s="160"/>
      <c r="GR661" s="66"/>
      <c r="GS661" s="162"/>
      <c r="GT661" s="160"/>
      <c r="HG661" s="66"/>
      <c r="HH661" s="162"/>
      <c r="HK661" s="66"/>
    </row>
    <row r="662" spans="2:219">
      <c r="B662" s="160"/>
      <c r="I662" s="161"/>
      <c r="J662" s="161"/>
      <c r="L662" s="162"/>
      <c r="M662" s="160"/>
      <c r="R662" s="66"/>
      <c r="S662" s="162"/>
      <c r="Y662" s="66"/>
      <c r="Z662" s="162"/>
      <c r="AA662" s="160"/>
      <c r="AJ662" s="66"/>
      <c r="AK662" s="162"/>
      <c r="AL662" s="160"/>
      <c r="AS662" s="66"/>
      <c r="AT662" s="162"/>
      <c r="AU662" s="160"/>
      <c r="AZ662" s="66"/>
      <c r="BA662" s="162"/>
      <c r="BB662" s="160"/>
      <c r="BK662" s="66"/>
      <c r="BL662" s="162"/>
      <c r="BM662" s="160"/>
      <c r="BS662" s="66"/>
      <c r="BT662" s="162"/>
      <c r="BU662" s="160"/>
      <c r="CA662" s="162"/>
      <c r="CB662" s="160"/>
      <c r="CH662" s="66"/>
      <c r="CI662" s="162"/>
      <c r="CJ662" s="155"/>
      <c r="CK662" s="155"/>
      <c r="CL662" s="155"/>
      <c r="CO662" s="66"/>
      <c r="CP662" s="162"/>
      <c r="CQ662" s="160"/>
      <c r="DT662" s="66"/>
      <c r="DU662" s="162"/>
      <c r="DV662" s="160"/>
      <c r="EE662" s="66"/>
      <c r="EF662" s="162"/>
      <c r="EG662" s="160"/>
      <c r="ER662" s="66"/>
      <c r="ES662" s="162"/>
      <c r="ET662" s="160"/>
      <c r="FR662" s="66"/>
      <c r="FS662" s="162"/>
      <c r="FT662" s="160"/>
      <c r="GR662" s="66"/>
      <c r="GS662" s="162"/>
      <c r="GT662" s="160"/>
      <c r="HG662" s="66"/>
      <c r="HH662" s="162"/>
      <c r="HK662" s="66"/>
    </row>
    <row r="663" spans="2:219">
      <c r="B663" s="160"/>
      <c r="I663" s="161"/>
      <c r="J663" s="161"/>
      <c r="L663" s="162"/>
      <c r="M663" s="160"/>
      <c r="R663" s="66"/>
      <c r="S663" s="162"/>
      <c r="Y663" s="66"/>
      <c r="Z663" s="162"/>
      <c r="AA663" s="160"/>
      <c r="AJ663" s="66"/>
      <c r="AK663" s="162"/>
      <c r="AL663" s="160"/>
      <c r="AS663" s="66"/>
      <c r="AT663" s="162"/>
      <c r="AU663" s="160"/>
      <c r="AZ663" s="66"/>
      <c r="BA663" s="162"/>
      <c r="BB663" s="160"/>
      <c r="BK663" s="66"/>
      <c r="BL663" s="162"/>
      <c r="BM663" s="160"/>
      <c r="BS663" s="66"/>
      <c r="BT663" s="162"/>
      <c r="BU663" s="160"/>
      <c r="CA663" s="162"/>
      <c r="CB663" s="160"/>
      <c r="CH663" s="66"/>
      <c r="CI663" s="162"/>
      <c r="CJ663" s="155"/>
      <c r="CK663" s="155"/>
      <c r="CL663" s="155"/>
      <c r="CO663" s="66"/>
      <c r="CP663" s="162"/>
      <c r="CQ663" s="160"/>
      <c r="DT663" s="66"/>
      <c r="DU663" s="162"/>
      <c r="DV663" s="160"/>
      <c r="EE663" s="66"/>
      <c r="EF663" s="162"/>
      <c r="EG663" s="160"/>
      <c r="ER663" s="66"/>
      <c r="ES663" s="162"/>
      <c r="ET663" s="160"/>
      <c r="FR663" s="66"/>
      <c r="FS663" s="162"/>
      <c r="FT663" s="160"/>
      <c r="GR663" s="66"/>
      <c r="GS663" s="162"/>
      <c r="GT663" s="160"/>
      <c r="HG663" s="66"/>
      <c r="HH663" s="162"/>
      <c r="HK663" s="66"/>
    </row>
    <row r="664" spans="2:219">
      <c r="B664" s="160"/>
      <c r="I664" s="161"/>
      <c r="J664" s="161"/>
      <c r="L664" s="162"/>
      <c r="M664" s="160"/>
      <c r="R664" s="66"/>
      <c r="S664" s="162"/>
      <c r="Y664" s="66"/>
      <c r="Z664" s="162"/>
      <c r="AA664" s="160"/>
      <c r="AJ664" s="66"/>
      <c r="AK664" s="162"/>
      <c r="AL664" s="160"/>
      <c r="AS664" s="66"/>
      <c r="AT664" s="162"/>
      <c r="AU664" s="160"/>
      <c r="AZ664" s="66"/>
      <c r="BA664" s="162"/>
      <c r="BB664" s="160"/>
      <c r="BK664" s="66"/>
      <c r="BL664" s="162"/>
      <c r="BM664" s="160"/>
      <c r="BS664" s="66"/>
      <c r="BT664" s="162"/>
      <c r="BU664" s="160"/>
      <c r="CA664" s="162"/>
      <c r="CB664" s="160"/>
      <c r="CH664" s="66"/>
      <c r="CI664" s="162"/>
      <c r="CJ664" s="155"/>
      <c r="CK664" s="155"/>
      <c r="CL664" s="155"/>
      <c r="CO664" s="66"/>
      <c r="CP664" s="162"/>
      <c r="CQ664" s="160"/>
      <c r="DT664" s="66"/>
      <c r="DU664" s="162"/>
      <c r="DV664" s="160"/>
      <c r="EE664" s="66"/>
      <c r="EF664" s="162"/>
      <c r="EG664" s="160"/>
      <c r="ER664" s="66"/>
      <c r="ES664" s="162"/>
      <c r="ET664" s="160"/>
      <c r="FR664" s="66"/>
      <c r="FS664" s="162"/>
      <c r="FT664" s="160"/>
      <c r="GR664" s="66"/>
      <c r="GS664" s="162"/>
      <c r="GT664" s="160"/>
      <c r="HG664" s="66"/>
      <c r="HH664" s="162"/>
      <c r="HK664" s="66"/>
    </row>
    <row r="665" spans="2:219">
      <c r="B665" s="160"/>
      <c r="I665" s="161"/>
      <c r="J665" s="161"/>
      <c r="L665" s="162"/>
      <c r="M665" s="160"/>
      <c r="R665" s="66"/>
      <c r="S665" s="162"/>
      <c r="Y665" s="66"/>
      <c r="Z665" s="162"/>
      <c r="AA665" s="160"/>
      <c r="AJ665" s="66"/>
      <c r="AK665" s="162"/>
      <c r="AL665" s="160"/>
      <c r="AS665" s="66"/>
      <c r="AT665" s="162"/>
      <c r="AU665" s="160"/>
      <c r="AZ665" s="66"/>
      <c r="BA665" s="162"/>
      <c r="BB665" s="160"/>
      <c r="BK665" s="66"/>
      <c r="BL665" s="162"/>
      <c r="BM665" s="160"/>
      <c r="BS665" s="66"/>
      <c r="BT665" s="162"/>
      <c r="BU665" s="160"/>
      <c r="CA665" s="162"/>
      <c r="CB665" s="160"/>
      <c r="CH665" s="66"/>
      <c r="CI665" s="162"/>
      <c r="CJ665" s="155"/>
      <c r="CK665" s="155"/>
      <c r="CL665" s="155"/>
      <c r="CO665" s="66"/>
      <c r="CP665" s="162"/>
      <c r="CQ665" s="160"/>
      <c r="DT665" s="66"/>
      <c r="DU665" s="162"/>
      <c r="DV665" s="160"/>
      <c r="EE665" s="66"/>
      <c r="EF665" s="162"/>
      <c r="EG665" s="160"/>
      <c r="ER665" s="66"/>
      <c r="ES665" s="162"/>
      <c r="ET665" s="160"/>
      <c r="FR665" s="66"/>
      <c r="FS665" s="162"/>
      <c r="FT665" s="160"/>
      <c r="GR665" s="66"/>
      <c r="GS665" s="162"/>
      <c r="GT665" s="160"/>
      <c r="HG665" s="66"/>
      <c r="HH665" s="162"/>
      <c r="HK665" s="66"/>
    </row>
    <row r="666" spans="2:219">
      <c r="B666" s="160"/>
      <c r="I666" s="161"/>
      <c r="J666" s="161"/>
      <c r="L666" s="162"/>
      <c r="M666" s="160"/>
      <c r="R666" s="66"/>
      <c r="S666" s="162"/>
      <c r="Y666" s="66"/>
      <c r="Z666" s="162"/>
      <c r="AA666" s="160"/>
      <c r="AJ666" s="66"/>
      <c r="AK666" s="162"/>
      <c r="AL666" s="160"/>
      <c r="AS666" s="66"/>
      <c r="AT666" s="162"/>
      <c r="AU666" s="160"/>
      <c r="AZ666" s="66"/>
      <c r="BA666" s="162"/>
      <c r="BB666" s="160"/>
      <c r="BK666" s="66"/>
      <c r="BL666" s="162"/>
      <c r="BM666" s="160"/>
      <c r="BS666" s="66"/>
      <c r="BT666" s="162"/>
      <c r="BU666" s="160"/>
      <c r="CA666" s="162"/>
      <c r="CB666" s="160"/>
      <c r="CH666" s="66"/>
      <c r="CI666" s="162"/>
      <c r="CJ666" s="155"/>
      <c r="CK666" s="155"/>
      <c r="CL666" s="155"/>
      <c r="CO666" s="66"/>
      <c r="CP666" s="162"/>
      <c r="CQ666" s="160"/>
      <c r="DT666" s="66"/>
      <c r="DU666" s="162"/>
      <c r="DV666" s="160"/>
      <c r="EE666" s="66"/>
      <c r="EF666" s="162"/>
      <c r="EG666" s="160"/>
      <c r="ER666" s="66"/>
      <c r="ES666" s="162"/>
      <c r="ET666" s="160"/>
      <c r="FR666" s="66"/>
      <c r="FS666" s="162"/>
      <c r="FT666" s="160"/>
      <c r="GR666" s="66"/>
      <c r="GS666" s="162"/>
      <c r="GT666" s="160"/>
      <c r="HG666" s="66"/>
      <c r="HH666" s="162"/>
      <c r="HK666" s="66"/>
    </row>
    <row r="667" spans="2:219">
      <c r="B667" s="160"/>
      <c r="I667" s="161"/>
      <c r="J667" s="161"/>
      <c r="L667" s="162"/>
      <c r="M667" s="160"/>
      <c r="R667" s="66"/>
      <c r="S667" s="162"/>
      <c r="Y667" s="66"/>
      <c r="Z667" s="162"/>
      <c r="AA667" s="160"/>
      <c r="AJ667" s="66"/>
      <c r="AK667" s="162"/>
      <c r="AL667" s="160"/>
      <c r="AS667" s="66"/>
      <c r="AT667" s="162"/>
      <c r="AU667" s="160"/>
      <c r="AZ667" s="66"/>
      <c r="BA667" s="162"/>
      <c r="BB667" s="160"/>
      <c r="BK667" s="66"/>
      <c r="BL667" s="162"/>
      <c r="BM667" s="160"/>
      <c r="BS667" s="66"/>
      <c r="BT667" s="162"/>
      <c r="BU667" s="160"/>
      <c r="CA667" s="162"/>
      <c r="CB667" s="160"/>
      <c r="CH667" s="66"/>
      <c r="CI667" s="162"/>
      <c r="CJ667" s="155"/>
      <c r="CK667" s="155"/>
      <c r="CL667" s="155"/>
      <c r="CO667" s="66"/>
      <c r="CP667" s="162"/>
      <c r="CQ667" s="160"/>
      <c r="DT667" s="66"/>
      <c r="DU667" s="162"/>
      <c r="DV667" s="160"/>
      <c r="EE667" s="66"/>
      <c r="EF667" s="162"/>
      <c r="EG667" s="160"/>
      <c r="ER667" s="66"/>
      <c r="ES667" s="162"/>
      <c r="ET667" s="160"/>
      <c r="FR667" s="66"/>
      <c r="FS667" s="162"/>
      <c r="FT667" s="160"/>
      <c r="GR667" s="66"/>
      <c r="GS667" s="162"/>
      <c r="GT667" s="160"/>
      <c r="HG667" s="66"/>
      <c r="HH667" s="162"/>
      <c r="HK667" s="66"/>
    </row>
    <row r="668" spans="2:219">
      <c r="B668" s="160"/>
      <c r="I668" s="161"/>
      <c r="J668" s="161"/>
      <c r="L668" s="162"/>
      <c r="M668" s="160"/>
      <c r="R668" s="66"/>
      <c r="S668" s="162"/>
      <c r="Y668" s="66"/>
      <c r="Z668" s="162"/>
      <c r="AA668" s="160"/>
      <c r="AJ668" s="66"/>
      <c r="AK668" s="162"/>
      <c r="AL668" s="160"/>
      <c r="AS668" s="66"/>
      <c r="AT668" s="162"/>
      <c r="AU668" s="160"/>
      <c r="AZ668" s="66"/>
      <c r="BA668" s="162"/>
      <c r="BB668" s="160"/>
      <c r="BK668" s="66"/>
      <c r="BL668" s="162"/>
      <c r="BM668" s="160"/>
      <c r="BS668" s="66"/>
      <c r="BT668" s="162"/>
      <c r="BU668" s="160"/>
      <c r="CA668" s="162"/>
      <c r="CB668" s="160"/>
      <c r="CH668" s="66"/>
      <c r="CI668" s="162"/>
      <c r="CJ668" s="155"/>
      <c r="CK668" s="155"/>
      <c r="CL668" s="155"/>
      <c r="CO668" s="66"/>
      <c r="CP668" s="162"/>
      <c r="CQ668" s="160"/>
      <c r="DT668" s="66"/>
      <c r="DU668" s="162"/>
      <c r="DV668" s="160"/>
      <c r="EE668" s="66"/>
      <c r="EF668" s="162"/>
      <c r="EG668" s="160"/>
      <c r="ER668" s="66"/>
      <c r="ES668" s="162"/>
      <c r="ET668" s="160"/>
      <c r="FR668" s="66"/>
      <c r="FS668" s="162"/>
      <c r="FT668" s="160"/>
      <c r="GR668" s="66"/>
      <c r="GS668" s="162"/>
      <c r="GT668" s="160"/>
      <c r="HG668" s="66"/>
      <c r="HH668" s="162"/>
      <c r="HK668" s="66"/>
    </row>
    <row r="669" spans="2:219">
      <c r="B669" s="160"/>
      <c r="I669" s="161"/>
      <c r="J669" s="161"/>
      <c r="L669" s="162"/>
      <c r="M669" s="160"/>
      <c r="R669" s="66"/>
      <c r="S669" s="162"/>
      <c r="Y669" s="66"/>
      <c r="Z669" s="162"/>
      <c r="AA669" s="160"/>
      <c r="AJ669" s="66"/>
      <c r="AK669" s="162"/>
      <c r="AL669" s="160"/>
      <c r="AS669" s="66"/>
      <c r="AT669" s="162"/>
      <c r="AU669" s="160"/>
      <c r="AZ669" s="66"/>
      <c r="BA669" s="162"/>
      <c r="BB669" s="160"/>
      <c r="BK669" s="66"/>
      <c r="BL669" s="162"/>
      <c r="BM669" s="160"/>
      <c r="BS669" s="66"/>
      <c r="BT669" s="162"/>
      <c r="BU669" s="160"/>
      <c r="CA669" s="162"/>
      <c r="CB669" s="160"/>
      <c r="CH669" s="66"/>
      <c r="CI669" s="162"/>
      <c r="CJ669" s="155"/>
      <c r="CK669" s="155"/>
      <c r="CL669" s="155"/>
      <c r="CO669" s="66"/>
      <c r="CP669" s="162"/>
      <c r="CQ669" s="160"/>
      <c r="DT669" s="66"/>
      <c r="DU669" s="162"/>
      <c r="DV669" s="160"/>
      <c r="EE669" s="66"/>
      <c r="EF669" s="162"/>
      <c r="EG669" s="160"/>
      <c r="ER669" s="66"/>
      <c r="ES669" s="162"/>
      <c r="ET669" s="160"/>
      <c r="FR669" s="66"/>
      <c r="FS669" s="162"/>
      <c r="FT669" s="160"/>
      <c r="GR669" s="66"/>
      <c r="GS669" s="162"/>
      <c r="GT669" s="160"/>
      <c r="HG669" s="66"/>
      <c r="HH669" s="162"/>
      <c r="HK669" s="66"/>
    </row>
    <row r="670" spans="2:219">
      <c r="B670" s="160"/>
      <c r="I670" s="161"/>
      <c r="J670" s="161"/>
      <c r="L670" s="162"/>
      <c r="M670" s="160"/>
      <c r="R670" s="66"/>
      <c r="S670" s="162"/>
      <c r="Y670" s="66"/>
      <c r="Z670" s="162"/>
      <c r="AA670" s="160"/>
      <c r="AJ670" s="66"/>
      <c r="AK670" s="162"/>
      <c r="AL670" s="160"/>
      <c r="AS670" s="66"/>
      <c r="AT670" s="162"/>
      <c r="AU670" s="160"/>
      <c r="AZ670" s="66"/>
      <c r="BA670" s="162"/>
      <c r="BB670" s="160"/>
      <c r="BK670" s="66"/>
      <c r="BL670" s="162"/>
      <c r="BM670" s="160"/>
      <c r="BS670" s="66"/>
      <c r="BT670" s="162"/>
      <c r="BU670" s="160"/>
      <c r="CA670" s="162"/>
      <c r="CB670" s="160"/>
      <c r="CH670" s="66"/>
      <c r="CI670" s="162"/>
      <c r="CJ670" s="155"/>
      <c r="CK670" s="155"/>
      <c r="CL670" s="155"/>
      <c r="CO670" s="66"/>
      <c r="CP670" s="162"/>
      <c r="CQ670" s="160"/>
      <c r="DT670" s="66"/>
      <c r="DU670" s="162"/>
      <c r="DV670" s="160"/>
      <c r="EE670" s="66"/>
      <c r="EF670" s="162"/>
      <c r="EG670" s="160"/>
      <c r="ER670" s="66"/>
      <c r="ES670" s="162"/>
      <c r="ET670" s="160"/>
      <c r="FR670" s="66"/>
      <c r="FS670" s="162"/>
      <c r="FT670" s="160"/>
      <c r="GR670" s="66"/>
      <c r="GS670" s="162"/>
      <c r="GT670" s="160"/>
      <c r="HG670" s="66"/>
      <c r="HH670" s="162"/>
      <c r="HK670" s="66"/>
    </row>
    <row r="671" spans="2:219">
      <c r="B671" s="160"/>
      <c r="I671" s="161"/>
      <c r="J671" s="161"/>
      <c r="L671" s="162"/>
      <c r="M671" s="160"/>
      <c r="R671" s="66"/>
      <c r="S671" s="162"/>
      <c r="Y671" s="66"/>
      <c r="Z671" s="162"/>
      <c r="AA671" s="160"/>
      <c r="AJ671" s="66"/>
      <c r="AK671" s="162"/>
      <c r="AL671" s="160"/>
      <c r="AS671" s="66"/>
      <c r="AT671" s="162"/>
      <c r="AU671" s="160"/>
      <c r="AZ671" s="66"/>
      <c r="BA671" s="162"/>
      <c r="BB671" s="160"/>
      <c r="BK671" s="66"/>
      <c r="BL671" s="162"/>
      <c r="BM671" s="160"/>
      <c r="BS671" s="66"/>
      <c r="BT671" s="162"/>
      <c r="BU671" s="160"/>
      <c r="CA671" s="162"/>
      <c r="CB671" s="160"/>
      <c r="CH671" s="66"/>
      <c r="CI671" s="162"/>
      <c r="CJ671" s="155"/>
      <c r="CK671" s="155"/>
      <c r="CL671" s="155"/>
      <c r="CO671" s="66"/>
      <c r="CP671" s="162"/>
      <c r="CQ671" s="160"/>
      <c r="DT671" s="66"/>
      <c r="DU671" s="162"/>
      <c r="DV671" s="160"/>
      <c r="EE671" s="66"/>
      <c r="EF671" s="162"/>
      <c r="EG671" s="160"/>
      <c r="ER671" s="66"/>
      <c r="ES671" s="162"/>
      <c r="ET671" s="160"/>
      <c r="FR671" s="66"/>
      <c r="FS671" s="162"/>
      <c r="FT671" s="160"/>
      <c r="GR671" s="66"/>
      <c r="GS671" s="162"/>
      <c r="GT671" s="160"/>
      <c r="HG671" s="66"/>
      <c r="HH671" s="162"/>
      <c r="HK671" s="66"/>
    </row>
    <row r="672" spans="2:219">
      <c r="B672" s="160"/>
      <c r="I672" s="161"/>
      <c r="J672" s="161"/>
      <c r="L672" s="162"/>
      <c r="M672" s="160"/>
      <c r="R672" s="66"/>
      <c r="S672" s="162"/>
      <c r="Y672" s="66"/>
      <c r="Z672" s="162"/>
      <c r="AA672" s="160"/>
      <c r="AJ672" s="66"/>
      <c r="AK672" s="162"/>
      <c r="AL672" s="160"/>
      <c r="AS672" s="66"/>
      <c r="AT672" s="162"/>
      <c r="AU672" s="160"/>
      <c r="AZ672" s="66"/>
      <c r="BA672" s="162"/>
      <c r="BB672" s="160"/>
      <c r="BK672" s="66"/>
      <c r="BL672" s="162"/>
      <c r="BM672" s="160"/>
      <c r="BS672" s="66"/>
      <c r="BT672" s="162"/>
      <c r="BU672" s="160"/>
      <c r="CA672" s="162"/>
      <c r="CB672" s="160"/>
      <c r="CH672" s="66"/>
      <c r="CI672" s="162"/>
      <c r="CJ672" s="155"/>
      <c r="CK672" s="155"/>
      <c r="CL672" s="155"/>
      <c r="CO672" s="66"/>
      <c r="CP672" s="162"/>
      <c r="CQ672" s="160"/>
      <c r="DT672" s="66"/>
      <c r="DU672" s="162"/>
      <c r="DV672" s="160"/>
      <c r="EE672" s="66"/>
      <c r="EF672" s="162"/>
      <c r="EG672" s="160"/>
      <c r="ER672" s="66"/>
      <c r="ES672" s="162"/>
      <c r="ET672" s="160"/>
      <c r="FR672" s="66"/>
      <c r="FS672" s="162"/>
      <c r="FT672" s="160"/>
      <c r="GR672" s="66"/>
      <c r="GS672" s="162"/>
      <c r="GT672" s="160"/>
      <c r="HG672" s="66"/>
      <c r="HH672" s="162"/>
      <c r="HK672" s="66"/>
    </row>
    <row r="673" spans="2:219">
      <c r="B673" s="160"/>
      <c r="I673" s="161"/>
      <c r="J673" s="161"/>
      <c r="L673" s="162"/>
      <c r="M673" s="160"/>
      <c r="R673" s="66"/>
      <c r="S673" s="162"/>
      <c r="Y673" s="66"/>
      <c r="Z673" s="162"/>
      <c r="AA673" s="160"/>
      <c r="AJ673" s="66"/>
      <c r="AK673" s="162"/>
      <c r="AL673" s="160"/>
      <c r="AS673" s="66"/>
      <c r="AT673" s="162"/>
      <c r="AU673" s="160"/>
      <c r="AZ673" s="66"/>
      <c r="BA673" s="162"/>
      <c r="BB673" s="160"/>
      <c r="BK673" s="66"/>
      <c r="BL673" s="162"/>
      <c r="BM673" s="160"/>
      <c r="BS673" s="66"/>
      <c r="BT673" s="162"/>
      <c r="BU673" s="160"/>
      <c r="CA673" s="162"/>
      <c r="CB673" s="160"/>
      <c r="CH673" s="66"/>
      <c r="CI673" s="162"/>
      <c r="CJ673" s="155"/>
      <c r="CK673" s="155"/>
      <c r="CL673" s="155"/>
      <c r="CO673" s="66"/>
      <c r="CP673" s="162"/>
      <c r="CQ673" s="160"/>
      <c r="DT673" s="66"/>
      <c r="DU673" s="162"/>
      <c r="DV673" s="160"/>
      <c r="EE673" s="66"/>
      <c r="EF673" s="162"/>
      <c r="EG673" s="160"/>
      <c r="ER673" s="66"/>
      <c r="ES673" s="162"/>
      <c r="ET673" s="160"/>
      <c r="FR673" s="66"/>
      <c r="FS673" s="162"/>
      <c r="FT673" s="160"/>
      <c r="GR673" s="66"/>
      <c r="GS673" s="162"/>
      <c r="GT673" s="160"/>
      <c r="HG673" s="66"/>
      <c r="HH673" s="162"/>
      <c r="HK673" s="66"/>
    </row>
    <row r="674" spans="2:219">
      <c r="B674" s="160"/>
      <c r="I674" s="161"/>
      <c r="J674" s="161"/>
      <c r="L674" s="162"/>
      <c r="M674" s="160"/>
      <c r="R674" s="66"/>
      <c r="S674" s="162"/>
      <c r="Y674" s="66"/>
      <c r="Z674" s="162"/>
      <c r="AA674" s="160"/>
      <c r="AJ674" s="66"/>
      <c r="AK674" s="162"/>
      <c r="AL674" s="160"/>
      <c r="AS674" s="66"/>
      <c r="AT674" s="162"/>
      <c r="AU674" s="160"/>
      <c r="AZ674" s="66"/>
      <c r="BA674" s="162"/>
      <c r="BB674" s="160"/>
      <c r="BK674" s="66"/>
      <c r="BL674" s="162"/>
      <c r="BM674" s="160"/>
      <c r="BS674" s="66"/>
      <c r="BT674" s="162"/>
      <c r="BU674" s="160"/>
      <c r="CA674" s="162"/>
      <c r="CB674" s="160"/>
      <c r="CH674" s="66"/>
      <c r="CI674" s="162"/>
      <c r="CJ674" s="155"/>
      <c r="CK674" s="155"/>
      <c r="CL674" s="155"/>
      <c r="CO674" s="66"/>
      <c r="CP674" s="162"/>
      <c r="CQ674" s="160"/>
      <c r="DT674" s="66"/>
      <c r="DU674" s="162"/>
      <c r="DV674" s="160"/>
      <c r="EE674" s="66"/>
      <c r="EF674" s="162"/>
      <c r="EG674" s="160"/>
      <c r="ER674" s="66"/>
      <c r="ES674" s="162"/>
      <c r="ET674" s="160"/>
      <c r="FR674" s="66"/>
      <c r="FS674" s="162"/>
      <c r="FT674" s="160"/>
      <c r="GR674" s="66"/>
      <c r="GS674" s="162"/>
      <c r="GT674" s="160"/>
      <c r="HG674" s="66"/>
      <c r="HH674" s="162"/>
      <c r="HK674" s="66"/>
    </row>
    <row r="675" spans="2:219">
      <c r="B675" s="160"/>
      <c r="I675" s="161"/>
      <c r="J675" s="161"/>
      <c r="L675" s="162"/>
      <c r="M675" s="160"/>
      <c r="R675" s="66"/>
      <c r="S675" s="162"/>
      <c r="Y675" s="66"/>
      <c r="Z675" s="162"/>
      <c r="AA675" s="160"/>
      <c r="AJ675" s="66"/>
      <c r="AK675" s="162"/>
      <c r="AL675" s="160"/>
      <c r="AS675" s="66"/>
      <c r="AT675" s="162"/>
      <c r="AU675" s="160"/>
      <c r="AZ675" s="66"/>
      <c r="BA675" s="162"/>
      <c r="BB675" s="160"/>
      <c r="BK675" s="66"/>
      <c r="BL675" s="162"/>
      <c r="BM675" s="160"/>
      <c r="BS675" s="66"/>
      <c r="BT675" s="162"/>
      <c r="BU675" s="160"/>
      <c r="CA675" s="162"/>
      <c r="CB675" s="160"/>
      <c r="CH675" s="66"/>
      <c r="CI675" s="162"/>
      <c r="CJ675" s="155"/>
      <c r="CK675" s="155"/>
      <c r="CL675" s="155"/>
      <c r="CO675" s="66"/>
      <c r="CP675" s="162"/>
      <c r="CQ675" s="160"/>
      <c r="DT675" s="66"/>
      <c r="DU675" s="162"/>
      <c r="DV675" s="160"/>
      <c r="EE675" s="66"/>
      <c r="EF675" s="162"/>
      <c r="EG675" s="160"/>
      <c r="ER675" s="66"/>
      <c r="ES675" s="162"/>
      <c r="ET675" s="160"/>
      <c r="FR675" s="66"/>
      <c r="FS675" s="162"/>
      <c r="FT675" s="160"/>
      <c r="GR675" s="66"/>
      <c r="GS675" s="162"/>
      <c r="GT675" s="160"/>
      <c r="HG675" s="66"/>
      <c r="HH675" s="162"/>
      <c r="HK675" s="66"/>
    </row>
    <row r="676" spans="2:219">
      <c r="B676" s="160"/>
      <c r="I676" s="161"/>
      <c r="J676" s="161"/>
      <c r="L676" s="162"/>
      <c r="M676" s="160"/>
      <c r="R676" s="66"/>
      <c r="S676" s="162"/>
      <c r="Y676" s="66"/>
      <c r="Z676" s="162"/>
      <c r="AA676" s="160"/>
      <c r="AJ676" s="66"/>
      <c r="AK676" s="162"/>
      <c r="AL676" s="160"/>
      <c r="AS676" s="66"/>
      <c r="AT676" s="162"/>
      <c r="AU676" s="160"/>
      <c r="AZ676" s="66"/>
      <c r="BA676" s="162"/>
      <c r="BB676" s="160"/>
      <c r="BK676" s="66"/>
      <c r="BL676" s="162"/>
      <c r="BM676" s="160"/>
      <c r="BS676" s="66"/>
      <c r="BT676" s="162"/>
      <c r="BU676" s="160"/>
      <c r="CA676" s="162"/>
      <c r="CB676" s="160"/>
      <c r="CH676" s="66"/>
      <c r="CI676" s="162"/>
      <c r="CJ676" s="155"/>
      <c r="CK676" s="155"/>
      <c r="CL676" s="155"/>
      <c r="CO676" s="66"/>
      <c r="CP676" s="162"/>
      <c r="CQ676" s="160"/>
      <c r="DT676" s="66"/>
      <c r="DU676" s="162"/>
      <c r="DV676" s="160"/>
      <c r="EE676" s="66"/>
      <c r="EF676" s="162"/>
      <c r="EG676" s="160"/>
      <c r="ER676" s="66"/>
      <c r="ES676" s="162"/>
      <c r="ET676" s="160"/>
      <c r="FR676" s="66"/>
      <c r="FS676" s="162"/>
      <c r="FT676" s="160"/>
      <c r="GR676" s="66"/>
      <c r="GS676" s="162"/>
      <c r="GT676" s="160"/>
      <c r="HG676" s="66"/>
      <c r="HH676" s="162"/>
      <c r="HK676" s="66"/>
    </row>
    <row r="677" spans="2:219">
      <c r="B677" s="160"/>
      <c r="I677" s="161"/>
      <c r="J677" s="161"/>
      <c r="L677" s="162"/>
      <c r="M677" s="160"/>
      <c r="R677" s="66"/>
      <c r="S677" s="162"/>
      <c r="Y677" s="66"/>
      <c r="Z677" s="162"/>
      <c r="AA677" s="160"/>
      <c r="AJ677" s="66"/>
      <c r="AK677" s="162"/>
      <c r="AL677" s="160"/>
      <c r="AS677" s="66"/>
      <c r="AT677" s="162"/>
      <c r="AU677" s="160"/>
      <c r="AZ677" s="66"/>
      <c r="BA677" s="162"/>
      <c r="BB677" s="160"/>
      <c r="BK677" s="66"/>
      <c r="BL677" s="162"/>
      <c r="BM677" s="160"/>
      <c r="BS677" s="66"/>
      <c r="BT677" s="162"/>
      <c r="BU677" s="160"/>
      <c r="CA677" s="162"/>
      <c r="CB677" s="160"/>
      <c r="CH677" s="66"/>
      <c r="CI677" s="162"/>
      <c r="CJ677" s="155"/>
      <c r="CK677" s="155"/>
      <c r="CL677" s="155"/>
      <c r="CO677" s="66"/>
      <c r="CP677" s="162"/>
      <c r="CQ677" s="160"/>
      <c r="DT677" s="66"/>
      <c r="DU677" s="162"/>
      <c r="DV677" s="160"/>
      <c r="EE677" s="66"/>
      <c r="EF677" s="162"/>
      <c r="EG677" s="160"/>
      <c r="ER677" s="66"/>
      <c r="ES677" s="162"/>
      <c r="ET677" s="160"/>
      <c r="FR677" s="66"/>
      <c r="FS677" s="162"/>
      <c r="FT677" s="160"/>
      <c r="GR677" s="66"/>
      <c r="GS677" s="162"/>
      <c r="GT677" s="160"/>
      <c r="HG677" s="66"/>
      <c r="HH677" s="162"/>
      <c r="HK677" s="66"/>
    </row>
    <row r="678" spans="2:219">
      <c r="B678" s="160"/>
      <c r="I678" s="161"/>
      <c r="J678" s="161"/>
      <c r="L678" s="162"/>
      <c r="M678" s="160"/>
      <c r="R678" s="66"/>
      <c r="S678" s="162"/>
      <c r="Y678" s="66"/>
      <c r="Z678" s="162"/>
      <c r="AA678" s="160"/>
      <c r="AJ678" s="66"/>
      <c r="AK678" s="162"/>
      <c r="AL678" s="160"/>
      <c r="AS678" s="66"/>
      <c r="AT678" s="162"/>
      <c r="AU678" s="160"/>
      <c r="AZ678" s="66"/>
      <c r="BA678" s="162"/>
      <c r="BB678" s="160"/>
      <c r="BK678" s="66"/>
      <c r="BL678" s="162"/>
      <c r="BM678" s="160"/>
      <c r="BS678" s="66"/>
      <c r="BT678" s="162"/>
      <c r="BU678" s="160"/>
      <c r="CA678" s="162"/>
      <c r="CB678" s="160"/>
      <c r="CH678" s="66"/>
      <c r="CI678" s="162"/>
      <c r="CJ678" s="155"/>
      <c r="CK678" s="155"/>
      <c r="CL678" s="155"/>
      <c r="CO678" s="66"/>
      <c r="CP678" s="162"/>
      <c r="CQ678" s="160"/>
      <c r="DT678" s="66"/>
      <c r="DU678" s="162"/>
      <c r="DV678" s="160"/>
      <c r="EE678" s="66"/>
      <c r="EF678" s="162"/>
      <c r="EG678" s="160"/>
      <c r="ER678" s="66"/>
      <c r="ES678" s="162"/>
      <c r="ET678" s="160"/>
      <c r="FR678" s="66"/>
      <c r="FS678" s="162"/>
      <c r="FT678" s="160"/>
      <c r="GR678" s="66"/>
      <c r="GS678" s="162"/>
      <c r="GT678" s="160"/>
      <c r="HG678" s="66"/>
      <c r="HH678" s="162"/>
      <c r="HK678" s="66"/>
    </row>
    <row r="679" spans="2:219">
      <c r="B679" s="160"/>
      <c r="I679" s="161"/>
      <c r="J679" s="161"/>
      <c r="L679" s="162"/>
      <c r="M679" s="160"/>
      <c r="R679" s="66"/>
      <c r="S679" s="162"/>
      <c r="Y679" s="66"/>
      <c r="Z679" s="162"/>
      <c r="AA679" s="160"/>
      <c r="AJ679" s="66"/>
      <c r="AK679" s="162"/>
      <c r="AL679" s="160"/>
      <c r="AS679" s="66"/>
      <c r="AT679" s="162"/>
      <c r="AU679" s="160"/>
      <c r="AZ679" s="66"/>
      <c r="BA679" s="162"/>
      <c r="BB679" s="160"/>
      <c r="BK679" s="66"/>
      <c r="BL679" s="162"/>
      <c r="BM679" s="160"/>
      <c r="BS679" s="66"/>
      <c r="BT679" s="162"/>
      <c r="BU679" s="160"/>
      <c r="CA679" s="162"/>
      <c r="CB679" s="160"/>
      <c r="CH679" s="66"/>
      <c r="CI679" s="162"/>
      <c r="CJ679" s="155"/>
      <c r="CK679" s="155"/>
      <c r="CL679" s="155"/>
      <c r="CO679" s="66"/>
      <c r="CP679" s="162"/>
      <c r="CQ679" s="160"/>
      <c r="DT679" s="66"/>
      <c r="DU679" s="162"/>
      <c r="DV679" s="160"/>
      <c r="EE679" s="66"/>
      <c r="EF679" s="162"/>
      <c r="EG679" s="160"/>
      <c r="ER679" s="66"/>
      <c r="ES679" s="162"/>
      <c r="ET679" s="160"/>
      <c r="FR679" s="66"/>
      <c r="FS679" s="162"/>
      <c r="FT679" s="160"/>
      <c r="GR679" s="66"/>
      <c r="GS679" s="162"/>
      <c r="GT679" s="160"/>
      <c r="HG679" s="66"/>
      <c r="HH679" s="162"/>
      <c r="HK679" s="66"/>
    </row>
    <row r="680" spans="2:219">
      <c r="B680" s="160"/>
      <c r="I680" s="161"/>
      <c r="J680" s="161"/>
      <c r="L680" s="162"/>
      <c r="M680" s="160"/>
      <c r="R680" s="66"/>
      <c r="S680" s="162"/>
      <c r="Y680" s="66"/>
      <c r="Z680" s="162"/>
      <c r="AA680" s="160"/>
      <c r="AJ680" s="66"/>
      <c r="AK680" s="162"/>
      <c r="AL680" s="160"/>
      <c r="AS680" s="66"/>
      <c r="AT680" s="162"/>
      <c r="AU680" s="160"/>
      <c r="AZ680" s="66"/>
      <c r="BA680" s="162"/>
      <c r="BB680" s="160"/>
      <c r="BK680" s="66"/>
      <c r="BL680" s="162"/>
      <c r="BM680" s="160"/>
      <c r="BS680" s="66"/>
      <c r="BT680" s="162"/>
      <c r="BU680" s="160"/>
      <c r="CA680" s="162"/>
      <c r="CB680" s="160"/>
      <c r="CH680" s="66"/>
      <c r="CI680" s="162"/>
      <c r="CJ680" s="155"/>
      <c r="CK680" s="155"/>
      <c r="CL680" s="155"/>
      <c r="CO680" s="66"/>
      <c r="CP680" s="162"/>
      <c r="CQ680" s="160"/>
      <c r="DT680" s="66"/>
      <c r="DU680" s="162"/>
      <c r="DV680" s="160"/>
      <c r="EE680" s="66"/>
      <c r="EF680" s="162"/>
      <c r="EG680" s="160"/>
      <c r="ER680" s="66"/>
      <c r="ES680" s="162"/>
      <c r="ET680" s="160"/>
      <c r="FR680" s="66"/>
      <c r="FS680" s="162"/>
      <c r="FT680" s="160"/>
      <c r="GR680" s="66"/>
      <c r="GS680" s="162"/>
      <c r="GT680" s="160"/>
      <c r="HG680" s="66"/>
      <c r="HH680" s="162"/>
      <c r="HK680" s="66"/>
    </row>
    <row r="681" spans="2:219">
      <c r="B681" s="160"/>
      <c r="I681" s="161"/>
      <c r="J681" s="161"/>
      <c r="L681" s="162"/>
      <c r="M681" s="160"/>
      <c r="R681" s="66"/>
      <c r="S681" s="162"/>
      <c r="Y681" s="66"/>
      <c r="Z681" s="162"/>
      <c r="AA681" s="160"/>
      <c r="AJ681" s="66"/>
      <c r="AK681" s="162"/>
      <c r="AL681" s="160"/>
      <c r="AS681" s="66"/>
      <c r="AT681" s="162"/>
      <c r="AU681" s="160"/>
      <c r="AZ681" s="66"/>
      <c r="BA681" s="162"/>
      <c r="BB681" s="160"/>
      <c r="BK681" s="66"/>
      <c r="BL681" s="162"/>
      <c r="BM681" s="160"/>
      <c r="BS681" s="66"/>
      <c r="BT681" s="162"/>
      <c r="BU681" s="160"/>
      <c r="CA681" s="162"/>
      <c r="CB681" s="160"/>
      <c r="CH681" s="66"/>
      <c r="CI681" s="162"/>
      <c r="CJ681" s="155"/>
      <c r="CK681" s="155"/>
      <c r="CL681" s="155"/>
      <c r="CO681" s="66"/>
      <c r="CP681" s="162"/>
      <c r="CQ681" s="160"/>
      <c r="DT681" s="66"/>
      <c r="DU681" s="162"/>
      <c r="DV681" s="160"/>
      <c r="EE681" s="66"/>
      <c r="EF681" s="162"/>
      <c r="EG681" s="160"/>
      <c r="ER681" s="66"/>
      <c r="ES681" s="162"/>
      <c r="ET681" s="160"/>
      <c r="FR681" s="66"/>
      <c r="FS681" s="162"/>
      <c r="FT681" s="160"/>
      <c r="GR681" s="66"/>
      <c r="GS681" s="162"/>
      <c r="GT681" s="160"/>
      <c r="HG681" s="66"/>
      <c r="HH681" s="162"/>
      <c r="HK681" s="66"/>
    </row>
    <row r="682" spans="2:219">
      <c r="B682" s="160"/>
      <c r="I682" s="161"/>
      <c r="J682" s="161"/>
      <c r="L682" s="162"/>
      <c r="M682" s="160"/>
      <c r="R682" s="66"/>
      <c r="S682" s="162"/>
      <c r="Y682" s="66"/>
      <c r="Z682" s="162"/>
      <c r="AA682" s="160"/>
      <c r="AJ682" s="66"/>
      <c r="AK682" s="162"/>
      <c r="AL682" s="160"/>
      <c r="AS682" s="66"/>
      <c r="AT682" s="162"/>
      <c r="AU682" s="160"/>
      <c r="AZ682" s="66"/>
      <c r="BA682" s="162"/>
      <c r="BB682" s="160"/>
      <c r="BK682" s="66"/>
      <c r="BL682" s="162"/>
      <c r="BM682" s="160"/>
      <c r="BS682" s="66"/>
      <c r="BT682" s="162"/>
      <c r="BU682" s="160"/>
      <c r="CA682" s="162"/>
      <c r="CB682" s="160"/>
      <c r="CH682" s="66"/>
      <c r="CI682" s="162"/>
      <c r="CJ682" s="155"/>
      <c r="CK682" s="155"/>
      <c r="CL682" s="155"/>
      <c r="CO682" s="66"/>
      <c r="CP682" s="162"/>
      <c r="CQ682" s="160"/>
      <c r="DT682" s="66"/>
      <c r="DU682" s="162"/>
      <c r="DV682" s="160"/>
      <c r="EE682" s="66"/>
      <c r="EF682" s="162"/>
      <c r="EG682" s="160"/>
      <c r="ER682" s="66"/>
      <c r="ES682" s="162"/>
      <c r="ET682" s="160"/>
      <c r="FR682" s="66"/>
      <c r="FS682" s="162"/>
      <c r="FT682" s="160"/>
      <c r="GR682" s="66"/>
      <c r="GS682" s="162"/>
      <c r="GT682" s="160"/>
      <c r="HG682" s="66"/>
      <c r="HH682" s="162"/>
      <c r="HK682" s="66"/>
    </row>
    <row r="683" spans="2:219">
      <c r="B683" s="160"/>
      <c r="I683" s="161"/>
      <c r="J683" s="161"/>
      <c r="L683" s="162"/>
      <c r="M683" s="160"/>
      <c r="R683" s="66"/>
      <c r="S683" s="162"/>
      <c r="Y683" s="66"/>
      <c r="Z683" s="162"/>
      <c r="AA683" s="160"/>
      <c r="AJ683" s="66"/>
      <c r="AK683" s="162"/>
      <c r="AL683" s="160"/>
      <c r="AS683" s="66"/>
      <c r="AT683" s="162"/>
      <c r="AU683" s="160"/>
      <c r="AZ683" s="66"/>
      <c r="BA683" s="162"/>
      <c r="BB683" s="160"/>
      <c r="BK683" s="66"/>
      <c r="BL683" s="162"/>
      <c r="BM683" s="160"/>
      <c r="BS683" s="66"/>
      <c r="BT683" s="162"/>
      <c r="BU683" s="160"/>
      <c r="CA683" s="162"/>
      <c r="CB683" s="160"/>
      <c r="CH683" s="66"/>
      <c r="CI683" s="162"/>
      <c r="CJ683" s="155"/>
      <c r="CK683" s="155"/>
      <c r="CL683" s="155"/>
      <c r="CO683" s="66"/>
      <c r="CP683" s="162"/>
      <c r="CQ683" s="160"/>
      <c r="DT683" s="66"/>
      <c r="DU683" s="162"/>
      <c r="DV683" s="160"/>
      <c r="EE683" s="66"/>
      <c r="EF683" s="162"/>
      <c r="EG683" s="160"/>
      <c r="ER683" s="66"/>
      <c r="ES683" s="162"/>
      <c r="ET683" s="160"/>
      <c r="FR683" s="66"/>
      <c r="FS683" s="162"/>
      <c r="FT683" s="160"/>
      <c r="GR683" s="66"/>
      <c r="GS683" s="162"/>
      <c r="GT683" s="160"/>
      <c r="HG683" s="66"/>
      <c r="HH683" s="162"/>
      <c r="HK683" s="66"/>
    </row>
    <row r="684" spans="2:219">
      <c r="B684" s="160"/>
      <c r="I684" s="161"/>
      <c r="J684" s="161"/>
      <c r="L684" s="162"/>
      <c r="M684" s="160"/>
      <c r="R684" s="66"/>
      <c r="S684" s="162"/>
      <c r="Y684" s="66"/>
      <c r="Z684" s="162"/>
      <c r="AA684" s="160"/>
      <c r="AJ684" s="66"/>
      <c r="AK684" s="162"/>
      <c r="AL684" s="160"/>
      <c r="AS684" s="66"/>
      <c r="AT684" s="162"/>
      <c r="AU684" s="160"/>
      <c r="AZ684" s="66"/>
      <c r="BA684" s="162"/>
      <c r="BB684" s="160"/>
      <c r="BK684" s="66"/>
      <c r="BL684" s="162"/>
      <c r="BM684" s="160"/>
      <c r="BS684" s="66"/>
      <c r="BT684" s="162"/>
      <c r="BU684" s="160"/>
      <c r="CA684" s="162"/>
      <c r="CB684" s="160"/>
      <c r="CH684" s="66"/>
      <c r="CI684" s="162"/>
      <c r="CJ684" s="155"/>
      <c r="CK684" s="155"/>
      <c r="CL684" s="155"/>
      <c r="CO684" s="66"/>
      <c r="CP684" s="162"/>
      <c r="CQ684" s="160"/>
      <c r="DT684" s="66"/>
      <c r="DU684" s="162"/>
      <c r="DV684" s="160"/>
      <c r="EE684" s="66"/>
      <c r="EF684" s="162"/>
      <c r="EG684" s="160"/>
      <c r="ER684" s="66"/>
      <c r="ES684" s="162"/>
      <c r="ET684" s="160"/>
      <c r="FR684" s="66"/>
      <c r="FS684" s="162"/>
      <c r="FT684" s="160"/>
      <c r="GR684" s="66"/>
      <c r="GS684" s="162"/>
      <c r="GT684" s="160"/>
      <c r="HG684" s="66"/>
      <c r="HH684" s="162"/>
      <c r="HK684" s="66"/>
    </row>
    <row r="685" spans="2:219">
      <c r="B685" s="160"/>
      <c r="I685" s="161"/>
      <c r="J685" s="161"/>
      <c r="L685" s="162"/>
      <c r="M685" s="160"/>
      <c r="R685" s="66"/>
      <c r="S685" s="162"/>
      <c r="Y685" s="66"/>
      <c r="Z685" s="162"/>
      <c r="AA685" s="160"/>
      <c r="AJ685" s="66"/>
      <c r="AK685" s="162"/>
      <c r="AL685" s="160"/>
      <c r="AS685" s="66"/>
      <c r="AT685" s="162"/>
      <c r="AU685" s="160"/>
      <c r="AZ685" s="66"/>
      <c r="BA685" s="162"/>
      <c r="BB685" s="160"/>
      <c r="BK685" s="66"/>
      <c r="BL685" s="162"/>
      <c r="BM685" s="160"/>
      <c r="BS685" s="66"/>
      <c r="BT685" s="162"/>
      <c r="BU685" s="160"/>
      <c r="CA685" s="162"/>
      <c r="CB685" s="160"/>
      <c r="CH685" s="66"/>
      <c r="CI685" s="162"/>
      <c r="CJ685" s="155"/>
      <c r="CK685" s="155"/>
      <c r="CL685" s="155"/>
      <c r="CO685" s="66"/>
      <c r="CP685" s="162"/>
      <c r="CQ685" s="160"/>
      <c r="DT685" s="66"/>
      <c r="DU685" s="162"/>
      <c r="DV685" s="160"/>
      <c r="EE685" s="66"/>
      <c r="EF685" s="162"/>
      <c r="EG685" s="160"/>
      <c r="ER685" s="66"/>
      <c r="ES685" s="162"/>
      <c r="ET685" s="160"/>
      <c r="FR685" s="66"/>
      <c r="FS685" s="162"/>
      <c r="FT685" s="160"/>
      <c r="GR685" s="66"/>
      <c r="GS685" s="162"/>
      <c r="GT685" s="160"/>
      <c r="HG685" s="66"/>
      <c r="HH685" s="162"/>
      <c r="HK685" s="66"/>
    </row>
    <row r="686" spans="2:219">
      <c r="B686" s="160"/>
      <c r="I686" s="161"/>
      <c r="J686" s="161"/>
      <c r="L686" s="162"/>
      <c r="M686" s="160"/>
      <c r="R686" s="66"/>
      <c r="S686" s="162"/>
      <c r="Y686" s="66"/>
      <c r="Z686" s="162"/>
      <c r="AA686" s="160"/>
      <c r="AJ686" s="66"/>
      <c r="AK686" s="162"/>
      <c r="AL686" s="160"/>
      <c r="AS686" s="66"/>
      <c r="AT686" s="162"/>
      <c r="AU686" s="160"/>
      <c r="AZ686" s="66"/>
      <c r="BA686" s="162"/>
      <c r="BB686" s="160"/>
      <c r="BK686" s="66"/>
      <c r="BL686" s="162"/>
      <c r="BM686" s="160"/>
      <c r="BS686" s="66"/>
      <c r="BT686" s="162"/>
      <c r="BU686" s="160"/>
      <c r="CA686" s="162"/>
      <c r="CB686" s="160"/>
      <c r="CH686" s="66"/>
      <c r="CI686" s="162"/>
      <c r="CJ686" s="155"/>
      <c r="CK686" s="155"/>
      <c r="CL686" s="155"/>
      <c r="CO686" s="66"/>
      <c r="CP686" s="162"/>
      <c r="CQ686" s="160"/>
      <c r="DT686" s="66"/>
      <c r="DU686" s="162"/>
      <c r="DV686" s="160"/>
      <c r="EE686" s="66"/>
      <c r="EF686" s="162"/>
      <c r="EG686" s="160"/>
      <c r="ER686" s="66"/>
      <c r="ES686" s="162"/>
      <c r="ET686" s="160"/>
      <c r="FR686" s="66"/>
      <c r="FS686" s="162"/>
      <c r="FT686" s="160"/>
      <c r="GR686" s="66"/>
      <c r="GS686" s="162"/>
      <c r="GT686" s="160"/>
      <c r="HG686" s="66"/>
      <c r="HH686" s="162"/>
      <c r="HK686" s="66"/>
    </row>
    <row r="687" spans="2:219">
      <c r="B687" s="160"/>
      <c r="I687" s="161"/>
      <c r="J687" s="161"/>
      <c r="L687" s="162"/>
      <c r="M687" s="160"/>
      <c r="R687" s="66"/>
      <c r="S687" s="162"/>
      <c r="Y687" s="66"/>
      <c r="Z687" s="162"/>
      <c r="AA687" s="160"/>
      <c r="AJ687" s="66"/>
      <c r="AK687" s="162"/>
      <c r="AL687" s="160"/>
      <c r="AS687" s="66"/>
      <c r="AT687" s="162"/>
      <c r="AU687" s="160"/>
      <c r="AZ687" s="66"/>
      <c r="BA687" s="162"/>
      <c r="BB687" s="160"/>
      <c r="BK687" s="66"/>
      <c r="BL687" s="162"/>
      <c r="BM687" s="160"/>
      <c r="BS687" s="66"/>
      <c r="BT687" s="162"/>
      <c r="BU687" s="160"/>
      <c r="CA687" s="162"/>
      <c r="CB687" s="160"/>
      <c r="CH687" s="66"/>
      <c r="CI687" s="162"/>
      <c r="CJ687" s="155"/>
      <c r="CK687" s="155"/>
      <c r="CL687" s="155"/>
      <c r="CO687" s="66"/>
      <c r="CP687" s="162"/>
      <c r="CQ687" s="160"/>
      <c r="DT687" s="66"/>
      <c r="DU687" s="162"/>
      <c r="DV687" s="160"/>
      <c r="EE687" s="66"/>
      <c r="EF687" s="162"/>
      <c r="EG687" s="160"/>
      <c r="ER687" s="66"/>
      <c r="ES687" s="162"/>
      <c r="ET687" s="160"/>
      <c r="FR687" s="66"/>
      <c r="FS687" s="162"/>
      <c r="FT687" s="160"/>
      <c r="GR687" s="66"/>
      <c r="GS687" s="162"/>
      <c r="GT687" s="160"/>
      <c r="HG687" s="66"/>
      <c r="HH687" s="162"/>
      <c r="HK687" s="66"/>
    </row>
    <row r="688" spans="2:219">
      <c r="B688" s="160"/>
      <c r="I688" s="161"/>
      <c r="J688" s="161"/>
      <c r="L688" s="162"/>
      <c r="M688" s="160"/>
      <c r="R688" s="66"/>
      <c r="S688" s="162"/>
      <c r="Y688" s="66"/>
      <c r="Z688" s="162"/>
      <c r="AA688" s="160"/>
      <c r="AJ688" s="66"/>
      <c r="AK688" s="162"/>
      <c r="AL688" s="160"/>
      <c r="AS688" s="66"/>
      <c r="AT688" s="162"/>
      <c r="AU688" s="160"/>
      <c r="AZ688" s="66"/>
      <c r="BA688" s="162"/>
      <c r="BB688" s="160"/>
      <c r="BK688" s="66"/>
      <c r="BL688" s="162"/>
      <c r="BM688" s="160"/>
      <c r="BS688" s="66"/>
      <c r="BT688" s="162"/>
      <c r="BU688" s="160"/>
      <c r="CA688" s="162"/>
      <c r="CB688" s="160"/>
      <c r="CH688" s="66"/>
      <c r="CI688" s="162"/>
      <c r="CJ688" s="155"/>
      <c r="CK688" s="155"/>
      <c r="CL688" s="155"/>
      <c r="CO688" s="66"/>
      <c r="CP688" s="162"/>
      <c r="CQ688" s="160"/>
      <c r="DT688" s="66"/>
      <c r="DU688" s="162"/>
      <c r="DV688" s="160"/>
      <c r="EE688" s="66"/>
      <c r="EF688" s="162"/>
      <c r="EG688" s="160"/>
      <c r="ER688" s="66"/>
      <c r="ES688" s="162"/>
      <c r="ET688" s="160"/>
      <c r="FR688" s="66"/>
      <c r="FS688" s="162"/>
      <c r="FT688" s="160"/>
      <c r="GR688" s="66"/>
      <c r="GS688" s="162"/>
      <c r="GT688" s="160"/>
      <c r="HG688" s="66"/>
      <c r="HH688" s="162"/>
      <c r="HK688" s="66"/>
    </row>
    <row r="689" spans="2:219">
      <c r="B689" s="160"/>
      <c r="I689" s="161"/>
      <c r="J689" s="161"/>
      <c r="L689" s="162"/>
      <c r="M689" s="160"/>
      <c r="R689" s="66"/>
      <c r="S689" s="162"/>
      <c r="Y689" s="66"/>
      <c r="Z689" s="162"/>
      <c r="AA689" s="160"/>
      <c r="AJ689" s="66"/>
      <c r="AK689" s="162"/>
      <c r="AL689" s="160"/>
      <c r="AS689" s="66"/>
      <c r="AT689" s="162"/>
      <c r="AU689" s="160"/>
      <c r="AZ689" s="66"/>
      <c r="BA689" s="162"/>
      <c r="BB689" s="160"/>
      <c r="BK689" s="66"/>
      <c r="BL689" s="162"/>
      <c r="BM689" s="160"/>
      <c r="BS689" s="66"/>
      <c r="BT689" s="162"/>
      <c r="BU689" s="160"/>
      <c r="CA689" s="162"/>
      <c r="CB689" s="160"/>
      <c r="CH689" s="66"/>
      <c r="CI689" s="162"/>
      <c r="CJ689" s="155"/>
      <c r="CK689" s="155"/>
      <c r="CL689" s="155"/>
      <c r="CO689" s="66"/>
      <c r="CP689" s="162"/>
      <c r="CQ689" s="160"/>
      <c r="DT689" s="66"/>
      <c r="DU689" s="162"/>
      <c r="DV689" s="160"/>
      <c r="EE689" s="66"/>
      <c r="EF689" s="162"/>
      <c r="EG689" s="160"/>
      <c r="ER689" s="66"/>
      <c r="ES689" s="162"/>
      <c r="ET689" s="160"/>
      <c r="FR689" s="66"/>
      <c r="FS689" s="162"/>
      <c r="FT689" s="160"/>
      <c r="GR689" s="66"/>
      <c r="GS689" s="162"/>
      <c r="GT689" s="160"/>
      <c r="HG689" s="66"/>
      <c r="HH689" s="162"/>
      <c r="HK689" s="66"/>
    </row>
    <row r="690" spans="2:219">
      <c r="B690" s="160"/>
      <c r="I690" s="161"/>
      <c r="J690" s="161"/>
      <c r="L690" s="162"/>
      <c r="M690" s="160"/>
      <c r="R690" s="66"/>
      <c r="S690" s="162"/>
      <c r="Y690" s="66"/>
      <c r="Z690" s="162"/>
      <c r="AA690" s="160"/>
      <c r="AJ690" s="66"/>
      <c r="AK690" s="162"/>
      <c r="AL690" s="160"/>
      <c r="AS690" s="66"/>
      <c r="AT690" s="162"/>
      <c r="AU690" s="160"/>
      <c r="AZ690" s="66"/>
      <c r="BA690" s="162"/>
      <c r="BB690" s="160"/>
      <c r="BK690" s="66"/>
      <c r="BL690" s="162"/>
      <c r="BM690" s="160"/>
      <c r="BS690" s="66"/>
      <c r="BT690" s="162"/>
      <c r="BU690" s="160"/>
      <c r="CA690" s="162"/>
      <c r="CB690" s="160"/>
      <c r="CH690" s="66"/>
      <c r="CI690" s="162"/>
      <c r="CJ690" s="155"/>
      <c r="CK690" s="155"/>
      <c r="CL690" s="155"/>
      <c r="CO690" s="66"/>
      <c r="CP690" s="162"/>
      <c r="CQ690" s="160"/>
      <c r="DT690" s="66"/>
      <c r="DU690" s="162"/>
      <c r="DV690" s="160"/>
      <c r="EE690" s="66"/>
      <c r="EF690" s="162"/>
      <c r="EG690" s="160"/>
      <c r="ER690" s="66"/>
      <c r="ES690" s="162"/>
      <c r="ET690" s="160"/>
      <c r="FR690" s="66"/>
      <c r="FS690" s="162"/>
      <c r="FT690" s="160"/>
      <c r="GR690" s="66"/>
      <c r="GS690" s="162"/>
      <c r="GT690" s="160"/>
      <c r="HG690" s="66"/>
      <c r="HH690" s="162"/>
      <c r="HK690" s="66"/>
    </row>
    <row r="691" spans="2:219">
      <c r="B691" s="160"/>
      <c r="I691" s="161"/>
      <c r="J691" s="161"/>
      <c r="L691" s="162"/>
      <c r="M691" s="160"/>
      <c r="R691" s="66"/>
      <c r="S691" s="162"/>
      <c r="Y691" s="66"/>
      <c r="Z691" s="162"/>
      <c r="AA691" s="160"/>
      <c r="AJ691" s="66"/>
      <c r="AK691" s="162"/>
      <c r="AL691" s="160"/>
      <c r="AS691" s="66"/>
      <c r="AT691" s="162"/>
      <c r="AU691" s="160"/>
      <c r="AZ691" s="66"/>
      <c r="BA691" s="162"/>
      <c r="BB691" s="160"/>
      <c r="BK691" s="66"/>
      <c r="BL691" s="162"/>
      <c r="BM691" s="160"/>
      <c r="BS691" s="66"/>
      <c r="BT691" s="162"/>
      <c r="BU691" s="160"/>
      <c r="CA691" s="162"/>
      <c r="CB691" s="160"/>
      <c r="CH691" s="66"/>
      <c r="CI691" s="162"/>
      <c r="CJ691" s="155"/>
      <c r="CK691" s="155"/>
      <c r="CL691" s="155"/>
      <c r="CO691" s="66"/>
      <c r="CP691" s="162"/>
      <c r="CQ691" s="160"/>
      <c r="DT691" s="66"/>
      <c r="DU691" s="162"/>
      <c r="DV691" s="160"/>
      <c r="EE691" s="66"/>
      <c r="EF691" s="162"/>
      <c r="EG691" s="160"/>
      <c r="ER691" s="66"/>
      <c r="ES691" s="162"/>
      <c r="ET691" s="160"/>
      <c r="FR691" s="66"/>
      <c r="FS691" s="162"/>
      <c r="FT691" s="160"/>
      <c r="GR691" s="66"/>
      <c r="GS691" s="162"/>
      <c r="GT691" s="160"/>
      <c r="HG691" s="66"/>
      <c r="HH691" s="162"/>
      <c r="HK691" s="66"/>
    </row>
    <row r="692" spans="2:219">
      <c r="B692" s="160"/>
      <c r="I692" s="161"/>
      <c r="J692" s="161"/>
      <c r="L692" s="162"/>
      <c r="M692" s="160"/>
      <c r="R692" s="66"/>
      <c r="S692" s="162"/>
      <c r="Y692" s="66"/>
      <c r="Z692" s="162"/>
      <c r="AA692" s="160"/>
      <c r="AJ692" s="66"/>
      <c r="AK692" s="162"/>
      <c r="AL692" s="160"/>
      <c r="AS692" s="66"/>
      <c r="AT692" s="162"/>
      <c r="AU692" s="160"/>
      <c r="AZ692" s="66"/>
      <c r="BA692" s="162"/>
      <c r="BB692" s="160"/>
      <c r="BK692" s="66"/>
      <c r="BL692" s="162"/>
      <c r="BM692" s="160"/>
      <c r="BS692" s="66"/>
      <c r="BT692" s="162"/>
      <c r="BU692" s="160"/>
      <c r="CA692" s="162"/>
      <c r="CB692" s="160"/>
      <c r="CH692" s="66"/>
      <c r="CI692" s="162"/>
      <c r="CJ692" s="155"/>
      <c r="CK692" s="155"/>
      <c r="CL692" s="155"/>
      <c r="CO692" s="66"/>
      <c r="CP692" s="162"/>
      <c r="CQ692" s="160"/>
      <c r="DT692" s="66"/>
      <c r="DU692" s="162"/>
      <c r="DV692" s="160"/>
      <c r="EE692" s="66"/>
      <c r="EF692" s="162"/>
      <c r="EG692" s="160"/>
      <c r="ER692" s="66"/>
      <c r="ES692" s="162"/>
      <c r="ET692" s="160"/>
      <c r="FR692" s="66"/>
      <c r="FS692" s="162"/>
      <c r="FT692" s="160"/>
      <c r="GR692" s="66"/>
      <c r="GS692" s="162"/>
      <c r="GT692" s="160"/>
      <c r="HG692" s="66"/>
      <c r="HH692" s="162"/>
      <c r="HK692" s="66"/>
    </row>
    <row r="693" spans="2:219">
      <c r="B693" s="160"/>
      <c r="I693" s="161"/>
      <c r="J693" s="161"/>
      <c r="L693" s="162"/>
      <c r="M693" s="160"/>
      <c r="R693" s="66"/>
      <c r="S693" s="162"/>
      <c r="Y693" s="66"/>
      <c r="Z693" s="162"/>
      <c r="AA693" s="160"/>
      <c r="AJ693" s="66"/>
      <c r="AK693" s="162"/>
      <c r="AL693" s="160"/>
      <c r="AS693" s="66"/>
      <c r="AT693" s="162"/>
      <c r="AU693" s="160"/>
      <c r="AZ693" s="66"/>
      <c r="BA693" s="162"/>
      <c r="BB693" s="160"/>
      <c r="BK693" s="66"/>
      <c r="BL693" s="162"/>
      <c r="BM693" s="160"/>
      <c r="BS693" s="66"/>
      <c r="BT693" s="162"/>
      <c r="BU693" s="160"/>
      <c r="CA693" s="162"/>
      <c r="CB693" s="160"/>
      <c r="CH693" s="66"/>
      <c r="CI693" s="162"/>
      <c r="CJ693" s="155"/>
      <c r="CK693" s="155"/>
      <c r="CL693" s="155"/>
      <c r="CO693" s="66"/>
      <c r="CP693" s="162"/>
      <c r="CQ693" s="160"/>
      <c r="DT693" s="66"/>
      <c r="DU693" s="162"/>
      <c r="DV693" s="160"/>
      <c r="EE693" s="66"/>
      <c r="EF693" s="162"/>
      <c r="EG693" s="160"/>
      <c r="ER693" s="66"/>
      <c r="ES693" s="162"/>
      <c r="ET693" s="160"/>
      <c r="FR693" s="66"/>
      <c r="FS693" s="162"/>
      <c r="FT693" s="160"/>
      <c r="GR693" s="66"/>
      <c r="GS693" s="162"/>
      <c r="GT693" s="160"/>
      <c r="HG693" s="66"/>
      <c r="HH693" s="162"/>
      <c r="HK693" s="66"/>
    </row>
    <row r="694" spans="2:219">
      <c r="B694" s="160"/>
      <c r="I694" s="161"/>
      <c r="J694" s="161"/>
      <c r="L694" s="162"/>
      <c r="M694" s="160"/>
      <c r="R694" s="66"/>
      <c r="S694" s="162"/>
      <c r="Y694" s="66"/>
      <c r="Z694" s="162"/>
      <c r="AA694" s="160"/>
      <c r="AJ694" s="66"/>
      <c r="AK694" s="162"/>
      <c r="AL694" s="160"/>
      <c r="AS694" s="66"/>
      <c r="AT694" s="162"/>
      <c r="AU694" s="160"/>
      <c r="AZ694" s="66"/>
      <c r="BA694" s="162"/>
      <c r="BB694" s="160"/>
      <c r="BK694" s="66"/>
      <c r="BL694" s="162"/>
      <c r="BM694" s="160"/>
      <c r="BS694" s="66"/>
      <c r="BT694" s="162"/>
      <c r="BU694" s="160"/>
      <c r="CA694" s="162"/>
      <c r="CB694" s="160"/>
      <c r="CH694" s="66"/>
      <c r="CI694" s="162"/>
      <c r="CJ694" s="155"/>
      <c r="CK694" s="155"/>
      <c r="CL694" s="155"/>
      <c r="CO694" s="66"/>
      <c r="CP694" s="162"/>
      <c r="CQ694" s="160"/>
      <c r="DT694" s="66"/>
      <c r="DU694" s="162"/>
      <c r="DV694" s="160"/>
      <c r="EE694" s="66"/>
      <c r="EF694" s="162"/>
      <c r="EG694" s="160"/>
      <c r="ER694" s="66"/>
      <c r="ES694" s="162"/>
      <c r="ET694" s="160"/>
      <c r="FR694" s="66"/>
      <c r="FS694" s="162"/>
      <c r="FT694" s="160"/>
      <c r="GR694" s="66"/>
      <c r="GS694" s="162"/>
      <c r="GT694" s="160"/>
      <c r="HG694" s="66"/>
      <c r="HH694" s="162"/>
      <c r="HK694" s="66"/>
    </row>
    <row r="695" spans="2:219">
      <c r="B695" s="160"/>
      <c r="I695" s="161"/>
      <c r="J695" s="161"/>
      <c r="L695" s="162"/>
      <c r="M695" s="160"/>
      <c r="R695" s="66"/>
      <c r="S695" s="162"/>
      <c r="Y695" s="66"/>
      <c r="Z695" s="162"/>
      <c r="AA695" s="160"/>
      <c r="AJ695" s="66"/>
      <c r="AK695" s="162"/>
      <c r="AL695" s="160"/>
      <c r="AS695" s="66"/>
      <c r="AT695" s="162"/>
      <c r="AU695" s="160"/>
      <c r="AZ695" s="66"/>
      <c r="BA695" s="162"/>
      <c r="BB695" s="160"/>
      <c r="BK695" s="66"/>
      <c r="BL695" s="162"/>
      <c r="BM695" s="160"/>
      <c r="BS695" s="66"/>
      <c r="BT695" s="162"/>
      <c r="BU695" s="160"/>
      <c r="CA695" s="162"/>
      <c r="CB695" s="160"/>
      <c r="CH695" s="66"/>
      <c r="CI695" s="162"/>
      <c r="CJ695" s="155"/>
      <c r="CK695" s="155"/>
      <c r="CL695" s="155"/>
      <c r="CO695" s="66"/>
      <c r="CP695" s="162"/>
      <c r="CQ695" s="160"/>
      <c r="DT695" s="66"/>
      <c r="DU695" s="162"/>
      <c r="DV695" s="160"/>
      <c r="EE695" s="66"/>
      <c r="EF695" s="162"/>
      <c r="EG695" s="160"/>
      <c r="ER695" s="66"/>
      <c r="ES695" s="162"/>
      <c r="ET695" s="160"/>
      <c r="FR695" s="66"/>
      <c r="FS695" s="162"/>
      <c r="FT695" s="160"/>
      <c r="GR695" s="66"/>
      <c r="GS695" s="162"/>
      <c r="GT695" s="160"/>
      <c r="HG695" s="66"/>
      <c r="HH695" s="162"/>
      <c r="HK695" s="66"/>
    </row>
    <row r="696" spans="2:219">
      <c r="B696" s="160"/>
      <c r="I696" s="161"/>
      <c r="J696" s="161"/>
      <c r="L696" s="162"/>
      <c r="M696" s="160"/>
      <c r="R696" s="66"/>
      <c r="S696" s="162"/>
      <c r="Y696" s="66"/>
      <c r="Z696" s="162"/>
      <c r="AA696" s="160"/>
      <c r="AJ696" s="66"/>
      <c r="AK696" s="162"/>
      <c r="AL696" s="160"/>
      <c r="AS696" s="66"/>
      <c r="AT696" s="162"/>
      <c r="AU696" s="160"/>
      <c r="AZ696" s="66"/>
      <c r="BA696" s="162"/>
      <c r="BB696" s="160"/>
      <c r="BK696" s="66"/>
      <c r="BL696" s="162"/>
      <c r="BM696" s="160"/>
      <c r="BS696" s="66"/>
      <c r="BT696" s="162"/>
      <c r="BU696" s="160"/>
      <c r="CA696" s="162"/>
      <c r="CB696" s="160"/>
      <c r="CH696" s="66"/>
      <c r="CI696" s="162"/>
      <c r="CJ696" s="155"/>
      <c r="CK696" s="155"/>
      <c r="CL696" s="155"/>
      <c r="CO696" s="66"/>
      <c r="CP696" s="162"/>
      <c r="CQ696" s="160"/>
      <c r="DT696" s="66"/>
      <c r="DU696" s="162"/>
      <c r="DV696" s="160"/>
      <c r="EE696" s="66"/>
      <c r="EF696" s="162"/>
      <c r="EG696" s="160"/>
      <c r="ER696" s="66"/>
      <c r="ES696" s="162"/>
      <c r="ET696" s="160"/>
      <c r="FR696" s="66"/>
      <c r="FS696" s="162"/>
      <c r="FT696" s="160"/>
      <c r="GR696" s="66"/>
      <c r="GS696" s="162"/>
      <c r="GT696" s="160"/>
      <c r="HG696" s="66"/>
      <c r="HH696" s="162"/>
      <c r="HK696" s="66"/>
    </row>
    <row r="697" spans="2:219">
      <c r="B697" s="160"/>
      <c r="I697" s="161"/>
      <c r="J697" s="161"/>
      <c r="L697" s="162"/>
      <c r="M697" s="160"/>
      <c r="R697" s="66"/>
      <c r="S697" s="162"/>
      <c r="Y697" s="66"/>
      <c r="Z697" s="162"/>
      <c r="AA697" s="160"/>
      <c r="AJ697" s="66"/>
      <c r="AK697" s="162"/>
      <c r="AL697" s="160"/>
      <c r="AS697" s="66"/>
      <c r="AT697" s="162"/>
      <c r="AU697" s="160"/>
      <c r="AZ697" s="66"/>
      <c r="BA697" s="162"/>
      <c r="BB697" s="160"/>
      <c r="BK697" s="66"/>
      <c r="BL697" s="162"/>
      <c r="BM697" s="160"/>
      <c r="BS697" s="66"/>
      <c r="BT697" s="162"/>
      <c r="BU697" s="160"/>
      <c r="CA697" s="162"/>
      <c r="CB697" s="160"/>
      <c r="CH697" s="66"/>
      <c r="CI697" s="162"/>
      <c r="CJ697" s="155"/>
      <c r="CK697" s="155"/>
      <c r="CL697" s="155"/>
      <c r="CO697" s="66"/>
      <c r="CP697" s="162"/>
      <c r="CQ697" s="160"/>
      <c r="DT697" s="66"/>
      <c r="DU697" s="162"/>
      <c r="DV697" s="160"/>
      <c r="EE697" s="66"/>
      <c r="EF697" s="162"/>
      <c r="EG697" s="160"/>
      <c r="ER697" s="66"/>
      <c r="ES697" s="162"/>
      <c r="ET697" s="160"/>
      <c r="FR697" s="66"/>
      <c r="FS697" s="162"/>
      <c r="FT697" s="160"/>
      <c r="GR697" s="66"/>
      <c r="GS697" s="162"/>
      <c r="GT697" s="160"/>
      <c r="HG697" s="66"/>
      <c r="HH697" s="162"/>
      <c r="HK697" s="66"/>
    </row>
    <row r="698" spans="2:219">
      <c r="B698" s="160"/>
      <c r="I698" s="161"/>
      <c r="J698" s="161"/>
      <c r="L698" s="162"/>
      <c r="M698" s="160"/>
      <c r="R698" s="66"/>
      <c r="S698" s="162"/>
      <c r="Y698" s="66"/>
      <c r="Z698" s="162"/>
      <c r="AA698" s="160"/>
      <c r="AJ698" s="66"/>
      <c r="AK698" s="162"/>
      <c r="AL698" s="160"/>
      <c r="AS698" s="66"/>
      <c r="AT698" s="162"/>
      <c r="AU698" s="160"/>
      <c r="AZ698" s="66"/>
      <c r="BA698" s="162"/>
      <c r="BB698" s="160"/>
      <c r="BK698" s="66"/>
      <c r="BL698" s="162"/>
      <c r="BM698" s="160"/>
      <c r="BS698" s="66"/>
      <c r="BT698" s="162"/>
      <c r="BU698" s="160"/>
      <c r="CA698" s="162"/>
      <c r="CB698" s="160"/>
      <c r="CH698" s="66"/>
      <c r="CI698" s="162"/>
      <c r="CJ698" s="155"/>
      <c r="CK698" s="155"/>
      <c r="CL698" s="155"/>
      <c r="CO698" s="66"/>
      <c r="CP698" s="162"/>
      <c r="CQ698" s="160"/>
      <c r="DT698" s="66"/>
      <c r="DU698" s="162"/>
      <c r="DV698" s="160"/>
      <c r="EE698" s="66"/>
      <c r="EF698" s="162"/>
      <c r="EG698" s="160"/>
      <c r="ER698" s="66"/>
      <c r="ES698" s="162"/>
      <c r="ET698" s="160"/>
      <c r="FR698" s="66"/>
      <c r="FS698" s="162"/>
      <c r="FT698" s="160"/>
      <c r="GR698" s="66"/>
      <c r="GS698" s="162"/>
      <c r="GT698" s="160"/>
      <c r="HG698" s="66"/>
      <c r="HH698" s="162"/>
      <c r="HK698" s="66"/>
    </row>
    <row r="699" spans="2:219">
      <c r="B699" s="160"/>
      <c r="I699" s="161"/>
      <c r="J699" s="161"/>
      <c r="L699" s="162"/>
      <c r="M699" s="160"/>
      <c r="R699" s="66"/>
      <c r="S699" s="162"/>
      <c r="Y699" s="66"/>
      <c r="Z699" s="162"/>
      <c r="AA699" s="160"/>
      <c r="AJ699" s="66"/>
      <c r="AK699" s="162"/>
      <c r="AL699" s="160"/>
      <c r="AS699" s="66"/>
      <c r="AT699" s="162"/>
      <c r="AU699" s="160"/>
      <c r="AZ699" s="66"/>
      <c r="BA699" s="162"/>
      <c r="BB699" s="160"/>
      <c r="BK699" s="66"/>
      <c r="BL699" s="162"/>
      <c r="BM699" s="160"/>
      <c r="BS699" s="66"/>
      <c r="BT699" s="162"/>
      <c r="BU699" s="160"/>
      <c r="CA699" s="162"/>
      <c r="CB699" s="160"/>
      <c r="CH699" s="66"/>
      <c r="CI699" s="162"/>
      <c r="CJ699" s="155"/>
      <c r="CK699" s="155"/>
      <c r="CL699" s="155"/>
      <c r="CO699" s="66"/>
      <c r="CP699" s="162"/>
      <c r="CQ699" s="160"/>
      <c r="DT699" s="66"/>
      <c r="DU699" s="162"/>
      <c r="DV699" s="160"/>
      <c r="EE699" s="66"/>
      <c r="EF699" s="162"/>
      <c r="EG699" s="160"/>
      <c r="ER699" s="66"/>
      <c r="ES699" s="162"/>
      <c r="ET699" s="160"/>
      <c r="FR699" s="66"/>
      <c r="FS699" s="162"/>
      <c r="FT699" s="160"/>
      <c r="GR699" s="66"/>
      <c r="GS699" s="162"/>
      <c r="GT699" s="160"/>
      <c r="HG699" s="66"/>
      <c r="HH699" s="162"/>
      <c r="HK699" s="66"/>
    </row>
    <row r="700" spans="2:219">
      <c r="B700" s="160"/>
      <c r="I700" s="161"/>
      <c r="J700" s="161"/>
      <c r="L700" s="162"/>
      <c r="M700" s="160"/>
      <c r="R700" s="66"/>
      <c r="S700" s="162"/>
      <c r="Y700" s="66"/>
      <c r="Z700" s="162"/>
      <c r="AA700" s="160"/>
      <c r="AJ700" s="66"/>
      <c r="AK700" s="162"/>
      <c r="AL700" s="160"/>
      <c r="AS700" s="66"/>
      <c r="AT700" s="162"/>
      <c r="AU700" s="160"/>
      <c r="AZ700" s="66"/>
      <c r="BA700" s="162"/>
      <c r="BB700" s="160"/>
      <c r="BK700" s="66"/>
      <c r="BL700" s="162"/>
      <c r="BM700" s="160"/>
      <c r="BS700" s="66"/>
      <c r="BT700" s="162"/>
      <c r="BU700" s="160"/>
      <c r="CA700" s="162"/>
      <c r="CB700" s="160"/>
      <c r="CH700" s="66"/>
      <c r="CI700" s="162"/>
      <c r="CJ700" s="155"/>
      <c r="CK700" s="155"/>
      <c r="CL700" s="155"/>
      <c r="CO700" s="66"/>
      <c r="CP700" s="162"/>
      <c r="CQ700" s="160"/>
      <c r="DT700" s="66"/>
      <c r="DU700" s="162"/>
      <c r="DV700" s="160"/>
      <c r="EE700" s="66"/>
      <c r="EF700" s="162"/>
      <c r="EG700" s="160"/>
      <c r="ER700" s="66"/>
      <c r="ES700" s="162"/>
      <c r="ET700" s="160"/>
      <c r="FR700" s="66"/>
      <c r="FS700" s="162"/>
      <c r="FT700" s="160"/>
      <c r="GR700" s="66"/>
      <c r="GS700" s="162"/>
      <c r="GT700" s="160"/>
      <c r="HG700" s="66"/>
      <c r="HH700" s="162"/>
      <c r="HK700" s="66"/>
    </row>
    <row r="701" spans="2:219">
      <c r="B701" s="160"/>
      <c r="I701" s="161"/>
      <c r="J701" s="161"/>
      <c r="L701" s="162"/>
      <c r="M701" s="160"/>
      <c r="R701" s="66"/>
      <c r="S701" s="162"/>
      <c r="Y701" s="66"/>
      <c r="Z701" s="162"/>
      <c r="AA701" s="160"/>
      <c r="AJ701" s="66"/>
      <c r="AK701" s="162"/>
      <c r="AL701" s="160"/>
      <c r="AS701" s="66"/>
      <c r="AT701" s="162"/>
      <c r="AU701" s="160"/>
      <c r="AZ701" s="66"/>
      <c r="BA701" s="162"/>
      <c r="BB701" s="160"/>
      <c r="BK701" s="66"/>
      <c r="BL701" s="162"/>
      <c r="BM701" s="160"/>
      <c r="BS701" s="66"/>
      <c r="BT701" s="162"/>
      <c r="BU701" s="160"/>
      <c r="CA701" s="162"/>
      <c r="CB701" s="160"/>
      <c r="CH701" s="66"/>
      <c r="CI701" s="162"/>
      <c r="CJ701" s="155"/>
      <c r="CK701" s="155"/>
      <c r="CL701" s="155"/>
      <c r="CO701" s="66"/>
      <c r="CP701" s="162"/>
      <c r="CQ701" s="160"/>
      <c r="DT701" s="66"/>
      <c r="DU701" s="162"/>
      <c r="DV701" s="160"/>
      <c r="EE701" s="66"/>
      <c r="EF701" s="162"/>
      <c r="EG701" s="160"/>
      <c r="ER701" s="66"/>
      <c r="ES701" s="162"/>
      <c r="ET701" s="160"/>
      <c r="FR701" s="66"/>
      <c r="FS701" s="162"/>
      <c r="FT701" s="160"/>
      <c r="GR701" s="66"/>
      <c r="GS701" s="162"/>
      <c r="GT701" s="160"/>
      <c r="HG701" s="66"/>
      <c r="HH701" s="162"/>
      <c r="HK701" s="66"/>
    </row>
    <row r="702" spans="2:219">
      <c r="B702" s="160"/>
      <c r="I702" s="161"/>
      <c r="J702" s="161"/>
      <c r="L702" s="162"/>
      <c r="M702" s="160"/>
      <c r="R702" s="66"/>
      <c r="S702" s="162"/>
      <c r="Y702" s="66"/>
      <c r="Z702" s="162"/>
      <c r="AA702" s="160"/>
      <c r="AJ702" s="66"/>
      <c r="AK702" s="162"/>
      <c r="AL702" s="160"/>
      <c r="AS702" s="66"/>
      <c r="AT702" s="162"/>
      <c r="AU702" s="160"/>
      <c r="AZ702" s="66"/>
      <c r="BA702" s="162"/>
      <c r="BB702" s="160"/>
      <c r="BK702" s="66"/>
      <c r="BL702" s="162"/>
      <c r="BM702" s="160"/>
      <c r="BS702" s="66"/>
      <c r="BT702" s="162"/>
      <c r="BU702" s="160"/>
      <c r="CA702" s="162"/>
      <c r="CB702" s="160"/>
      <c r="CH702" s="66"/>
      <c r="CI702" s="162"/>
      <c r="CJ702" s="155"/>
      <c r="CK702" s="155"/>
      <c r="CL702" s="155"/>
      <c r="CO702" s="66"/>
      <c r="CP702" s="162"/>
      <c r="CQ702" s="160"/>
      <c r="DT702" s="66"/>
      <c r="DU702" s="162"/>
      <c r="DV702" s="160"/>
      <c r="EE702" s="66"/>
      <c r="EF702" s="162"/>
      <c r="EG702" s="160"/>
      <c r="ER702" s="66"/>
      <c r="ES702" s="162"/>
      <c r="ET702" s="160"/>
      <c r="FR702" s="66"/>
      <c r="FS702" s="162"/>
      <c r="FT702" s="160"/>
      <c r="GR702" s="66"/>
      <c r="GS702" s="162"/>
      <c r="GT702" s="160"/>
      <c r="HG702" s="66"/>
      <c r="HH702" s="162"/>
      <c r="HK702" s="66"/>
    </row>
    <row r="703" spans="2:219">
      <c r="B703" s="160"/>
      <c r="I703" s="161"/>
      <c r="J703" s="161"/>
      <c r="L703" s="162"/>
      <c r="M703" s="160"/>
      <c r="R703" s="66"/>
      <c r="S703" s="162"/>
      <c r="Y703" s="66"/>
      <c r="Z703" s="162"/>
      <c r="AA703" s="160"/>
      <c r="AJ703" s="66"/>
      <c r="AK703" s="162"/>
      <c r="AL703" s="160"/>
      <c r="AS703" s="66"/>
      <c r="AT703" s="162"/>
      <c r="AU703" s="160"/>
      <c r="AZ703" s="66"/>
      <c r="BA703" s="162"/>
      <c r="BB703" s="160"/>
      <c r="BK703" s="66"/>
      <c r="BL703" s="162"/>
      <c r="BM703" s="160"/>
      <c r="BS703" s="66"/>
      <c r="BT703" s="162"/>
      <c r="BU703" s="160"/>
      <c r="CA703" s="162"/>
      <c r="CB703" s="160"/>
      <c r="CH703" s="66"/>
      <c r="CI703" s="162"/>
      <c r="CJ703" s="155"/>
      <c r="CK703" s="155"/>
      <c r="CL703" s="155"/>
      <c r="CO703" s="66"/>
      <c r="CP703" s="162"/>
      <c r="CQ703" s="160"/>
      <c r="DT703" s="66"/>
      <c r="DU703" s="162"/>
      <c r="DV703" s="160"/>
      <c r="EE703" s="66"/>
      <c r="EF703" s="162"/>
      <c r="EG703" s="160"/>
      <c r="ER703" s="66"/>
      <c r="ES703" s="162"/>
      <c r="ET703" s="160"/>
      <c r="FR703" s="66"/>
      <c r="FS703" s="162"/>
      <c r="FT703" s="160"/>
      <c r="GR703" s="66"/>
      <c r="GS703" s="162"/>
      <c r="GT703" s="160"/>
      <c r="HG703" s="66"/>
      <c r="HH703" s="162"/>
      <c r="HK703" s="66"/>
    </row>
    <row r="704" spans="2:219">
      <c r="B704" s="160"/>
      <c r="I704" s="161"/>
      <c r="J704" s="161"/>
      <c r="L704" s="162"/>
      <c r="M704" s="160"/>
      <c r="R704" s="66"/>
      <c r="S704" s="162"/>
      <c r="Y704" s="66"/>
      <c r="Z704" s="162"/>
      <c r="AA704" s="160"/>
      <c r="AJ704" s="66"/>
      <c r="AK704" s="162"/>
      <c r="AL704" s="160"/>
      <c r="AS704" s="66"/>
      <c r="AT704" s="162"/>
      <c r="AU704" s="160"/>
      <c r="AZ704" s="66"/>
      <c r="BA704" s="162"/>
      <c r="BB704" s="160"/>
      <c r="BK704" s="66"/>
      <c r="BL704" s="162"/>
      <c r="BM704" s="160"/>
      <c r="BS704" s="66"/>
      <c r="BT704" s="162"/>
      <c r="BU704" s="160"/>
      <c r="CA704" s="162"/>
      <c r="CB704" s="160"/>
      <c r="CH704" s="66"/>
      <c r="CI704" s="162"/>
      <c r="CJ704" s="155"/>
      <c r="CK704" s="155"/>
      <c r="CL704" s="155"/>
      <c r="CO704" s="66"/>
      <c r="CP704" s="162"/>
      <c r="CQ704" s="160"/>
      <c r="DT704" s="66"/>
      <c r="DU704" s="162"/>
      <c r="DV704" s="160"/>
      <c r="EE704" s="66"/>
      <c r="EF704" s="162"/>
      <c r="EG704" s="160"/>
      <c r="ER704" s="66"/>
      <c r="ES704" s="162"/>
      <c r="ET704" s="160"/>
      <c r="FR704" s="66"/>
      <c r="FS704" s="162"/>
      <c r="FT704" s="160"/>
      <c r="GR704" s="66"/>
      <c r="GS704" s="162"/>
      <c r="GT704" s="160"/>
      <c r="HG704" s="66"/>
      <c r="HH704" s="162"/>
      <c r="HK704" s="66"/>
    </row>
    <row r="705" spans="2:219">
      <c r="B705" s="160"/>
      <c r="I705" s="161"/>
      <c r="J705" s="161"/>
      <c r="L705" s="162"/>
      <c r="M705" s="160"/>
      <c r="R705" s="66"/>
      <c r="S705" s="162"/>
      <c r="Y705" s="66"/>
      <c r="Z705" s="162"/>
      <c r="AA705" s="160"/>
      <c r="AJ705" s="66"/>
      <c r="AK705" s="162"/>
      <c r="AL705" s="160"/>
      <c r="AS705" s="66"/>
      <c r="AT705" s="162"/>
      <c r="AU705" s="160"/>
      <c r="AZ705" s="66"/>
      <c r="BA705" s="162"/>
      <c r="BB705" s="160"/>
      <c r="BK705" s="66"/>
      <c r="BL705" s="162"/>
      <c r="BM705" s="160"/>
      <c r="BS705" s="66"/>
      <c r="BT705" s="162"/>
      <c r="BU705" s="160"/>
      <c r="CA705" s="162"/>
      <c r="CB705" s="160"/>
      <c r="CH705" s="66"/>
      <c r="CI705" s="162"/>
      <c r="CJ705" s="155"/>
      <c r="CK705" s="155"/>
      <c r="CL705" s="155"/>
      <c r="CO705" s="66"/>
      <c r="CP705" s="162"/>
      <c r="CQ705" s="160"/>
      <c r="DT705" s="66"/>
      <c r="DU705" s="162"/>
      <c r="DV705" s="160"/>
      <c r="EE705" s="66"/>
      <c r="EF705" s="162"/>
      <c r="EG705" s="160"/>
      <c r="ER705" s="66"/>
      <c r="ES705" s="162"/>
      <c r="ET705" s="160"/>
      <c r="FR705" s="66"/>
      <c r="FS705" s="162"/>
      <c r="FT705" s="160"/>
      <c r="GR705" s="66"/>
      <c r="GS705" s="162"/>
      <c r="GT705" s="160"/>
      <c r="HG705" s="66"/>
      <c r="HH705" s="162"/>
      <c r="HK705" s="66"/>
    </row>
    <row r="706" spans="2:219">
      <c r="B706" s="160"/>
      <c r="I706" s="161"/>
      <c r="J706" s="161"/>
      <c r="L706" s="162"/>
      <c r="M706" s="160"/>
      <c r="R706" s="66"/>
      <c r="S706" s="162"/>
      <c r="Y706" s="66"/>
      <c r="Z706" s="162"/>
      <c r="AA706" s="160"/>
      <c r="AJ706" s="66"/>
      <c r="AK706" s="162"/>
      <c r="AL706" s="160"/>
      <c r="AS706" s="66"/>
      <c r="AT706" s="162"/>
      <c r="AU706" s="160"/>
      <c r="AZ706" s="66"/>
      <c r="BA706" s="162"/>
      <c r="BB706" s="160"/>
      <c r="BK706" s="66"/>
      <c r="BL706" s="162"/>
      <c r="BM706" s="160"/>
      <c r="BS706" s="66"/>
      <c r="BT706" s="162"/>
      <c r="BU706" s="160"/>
      <c r="CA706" s="162"/>
      <c r="CB706" s="160"/>
      <c r="CH706" s="66"/>
      <c r="CI706" s="162"/>
      <c r="CJ706" s="155"/>
      <c r="CK706" s="155"/>
      <c r="CL706" s="155"/>
      <c r="CO706" s="66"/>
      <c r="CP706" s="162"/>
      <c r="CQ706" s="160"/>
      <c r="DT706" s="66"/>
      <c r="DU706" s="162"/>
      <c r="DV706" s="160"/>
      <c r="EE706" s="66"/>
      <c r="EF706" s="162"/>
      <c r="EG706" s="160"/>
      <c r="ER706" s="66"/>
      <c r="ES706" s="162"/>
      <c r="ET706" s="160"/>
      <c r="FR706" s="66"/>
      <c r="FS706" s="162"/>
      <c r="FT706" s="160"/>
      <c r="GR706" s="66"/>
      <c r="GS706" s="162"/>
      <c r="GT706" s="160"/>
      <c r="HG706" s="66"/>
      <c r="HH706" s="162"/>
      <c r="HK706" s="66"/>
    </row>
    <row r="707" spans="2:219">
      <c r="B707" s="160"/>
      <c r="I707" s="161"/>
      <c r="J707" s="161"/>
      <c r="L707" s="162"/>
      <c r="M707" s="160"/>
      <c r="R707" s="66"/>
      <c r="S707" s="162"/>
      <c r="Y707" s="66"/>
      <c r="Z707" s="162"/>
      <c r="AA707" s="160"/>
      <c r="AJ707" s="66"/>
      <c r="AK707" s="162"/>
      <c r="AL707" s="160"/>
      <c r="AS707" s="66"/>
      <c r="AT707" s="162"/>
      <c r="AU707" s="160"/>
      <c r="AZ707" s="66"/>
      <c r="BA707" s="162"/>
      <c r="BB707" s="160"/>
      <c r="BK707" s="66"/>
      <c r="BL707" s="162"/>
      <c r="BM707" s="160"/>
      <c r="BS707" s="66"/>
      <c r="BT707" s="162"/>
      <c r="BU707" s="160"/>
      <c r="CA707" s="162"/>
      <c r="CB707" s="160"/>
      <c r="CH707" s="66"/>
      <c r="CI707" s="162"/>
      <c r="CJ707" s="155"/>
      <c r="CK707" s="155"/>
      <c r="CL707" s="155"/>
      <c r="CO707" s="66"/>
      <c r="CP707" s="162"/>
      <c r="CQ707" s="160"/>
      <c r="DT707" s="66"/>
      <c r="DU707" s="162"/>
      <c r="DV707" s="160"/>
      <c r="EE707" s="66"/>
      <c r="EF707" s="162"/>
      <c r="EG707" s="160"/>
      <c r="ER707" s="66"/>
      <c r="ES707" s="162"/>
      <c r="ET707" s="160"/>
      <c r="FR707" s="66"/>
      <c r="FS707" s="162"/>
      <c r="FT707" s="160"/>
      <c r="GR707" s="66"/>
      <c r="GS707" s="162"/>
      <c r="GT707" s="160"/>
      <c r="HG707" s="66"/>
      <c r="HH707" s="162"/>
      <c r="HK707" s="66"/>
    </row>
    <row r="708" spans="2:219">
      <c r="B708" s="160"/>
      <c r="I708" s="161"/>
      <c r="J708" s="161"/>
      <c r="L708" s="162"/>
      <c r="M708" s="160"/>
      <c r="R708" s="66"/>
      <c r="S708" s="162"/>
      <c r="Y708" s="66"/>
      <c r="Z708" s="162"/>
      <c r="AA708" s="160"/>
      <c r="AJ708" s="66"/>
      <c r="AK708" s="162"/>
      <c r="AL708" s="160"/>
      <c r="AS708" s="66"/>
      <c r="AT708" s="162"/>
      <c r="AU708" s="160"/>
      <c r="AZ708" s="66"/>
      <c r="BA708" s="162"/>
      <c r="BB708" s="160"/>
      <c r="BK708" s="66"/>
      <c r="BL708" s="162"/>
      <c r="BM708" s="160"/>
      <c r="BS708" s="66"/>
      <c r="BT708" s="162"/>
      <c r="BU708" s="160"/>
      <c r="CA708" s="162"/>
      <c r="CB708" s="160"/>
      <c r="CH708" s="66"/>
      <c r="CI708" s="162"/>
      <c r="CJ708" s="155"/>
      <c r="CK708" s="155"/>
      <c r="CL708" s="155"/>
      <c r="CO708" s="66"/>
      <c r="CP708" s="162"/>
      <c r="CQ708" s="160"/>
      <c r="DT708" s="66"/>
      <c r="DU708" s="162"/>
      <c r="DV708" s="160"/>
      <c r="EE708" s="66"/>
      <c r="EF708" s="162"/>
      <c r="EG708" s="160"/>
      <c r="ER708" s="66"/>
      <c r="ES708" s="162"/>
      <c r="ET708" s="160"/>
      <c r="FR708" s="66"/>
      <c r="FS708" s="162"/>
      <c r="FT708" s="160"/>
      <c r="GR708" s="66"/>
      <c r="GS708" s="162"/>
      <c r="GT708" s="160"/>
      <c r="HG708" s="66"/>
      <c r="HH708" s="162"/>
      <c r="HK708" s="66"/>
    </row>
    <row r="709" spans="2:219">
      <c r="B709" s="160"/>
      <c r="I709" s="161"/>
      <c r="J709" s="161"/>
      <c r="L709" s="162"/>
      <c r="M709" s="160"/>
      <c r="R709" s="66"/>
      <c r="S709" s="162"/>
      <c r="Y709" s="66"/>
      <c r="Z709" s="162"/>
      <c r="AA709" s="160"/>
      <c r="AJ709" s="66"/>
      <c r="AK709" s="162"/>
      <c r="AL709" s="160"/>
      <c r="AS709" s="66"/>
      <c r="AT709" s="162"/>
      <c r="AU709" s="160"/>
      <c r="AZ709" s="66"/>
      <c r="BA709" s="162"/>
      <c r="BB709" s="160"/>
      <c r="BK709" s="66"/>
      <c r="BL709" s="162"/>
      <c r="BM709" s="160"/>
      <c r="BS709" s="66"/>
      <c r="BT709" s="162"/>
      <c r="BU709" s="160"/>
      <c r="CA709" s="162"/>
      <c r="CB709" s="160"/>
      <c r="CH709" s="66"/>
      <c r="CI709" s="162"/>
      <c r="CJ709" s="155"/>
      <c r="CK709" s="155"/>
      <c r="CL709" s="155"/>
      <c r="CO709" s="66"/>
      <c r="CP709" s="162"/>
      <c r="CQ709" s="160"/>
      <c r="DT709" s="66"/>
      <c r="DU709" s="162"/>
      <c r="DV709" s="160"/>
      <c r="EE709" s="66"/>
      <c r="EF709" s="162"/>
      <c r="EG709" s="160"/>
      <c r="ER709" s="66"/>
      <c r="ES709" s="162"/>
      <c r="ET709" s="160"/>
      <c r="FR709" s="66"/>
      <c r="FS709" s="162"/>
      <c r="FT709" s="160"/>
      <c r="GR709" s="66"/>
      <c r="GS709" s="162"/>
      <c r="GT709" s="160"/>
      <c r="HG709" s="66"/>
      <c r="HH709" s="162"/>
      <c r="HK709" s="66"/>
    </row>
    <row r="710" spans="2:219">
      <c r="B710" s="160"/>
      <c r="I710" s="161"/>
      <c r="J710" s="161"/>
      <c r="L710" s="162"/>
      <c r="M710" s="160"/>
      <c r="R710" s="66"/>
      <c r="S710" s="162"/>
      <c r="Y710" s="66"/>
      <c r="Z710" s="162"/>
      <c r="AA710" s="160"/>
      <c r="AJ710" s="66"/>
      <c r="AK710" s="162"/>
      <c r="AL710" s="160"/>
      <c r="AS710" s="66"/>
      <c r="AT710" s="162"/>
      <c r="AU710" s="160"/>
      <c r="AZ710" s="66"/>
      <c r="BA710" s="162"/>
      <c r="BB710" s="160"/>
      <c r="BK710" s="66"/>
      <c r="BL710" s="162"/>
      <c r="BM710" s="160"/>
      <c r="BS710" s="66"/>
      <c r="BT710" s="162"/>
      <c r="BU710" s="160"/>
      <c r="CA710" s="162"/>
      <c r="CB710" s="160"/>
      <c r="CH710" s="66"/>
      <c r="CI710" s="162"/>
      <c r="CJ710" s="155"/>
      <c r="CK710" s="155"/>
      <c r="CL710" s="155"/>
      <c r="CO710" s="66"/>
      <c r="CP710" s="162"/>
      <c r="CQ710" s="160"/>
      <c r="DT710" s="66"/>
      <c r="DU710" s="162"/>
      <c r="DV710" s="160"/>
      <c r="EE710" s="66"/>
      <c r="EF710" s="162"/>
      <c r="EG710" s="160"/>
      <c r="ER710" s="66"/>
      <c r="ES710" s="162"/>
      <c r="ET710" s="160"/>
      <c r="FR710" s="66"/>
      <c r="FS710" s="162"/>
      <c r="FT710" s="160"/>
      <c r="GR710" s="66"/>
      <c r="GS710" s="162"/>
      <c r="GT710" s="160"/>
      <c r="HG710" s="66"/>
      <c r="HH710" s="162"/>
      <c r="HK710" s="66"/>
    </row>
    <row r="711" spans="2:219">
      <c r="B711" s="160"/>
      <c r="I711" s="161"/>
      <c r="J711" s="161"/>
      <c r="L711" s="162"/>
      <c r="M711" s="160"/>
      <c r="R711" s="66"/>
      <c r="S711" s="162"/>
      <c r="Y711" s="66"/>
      <c r="Z711" s="162"/>
      <c r="AA711" s="160"/>
      <c r="AJ711" s="66"/>
      <c r="AK711" s="162"/>
      <c r="AL711" s="160"/>
      <c r="AS711" s="66"/>
      <c r="AT711" s="162"/>
      <c r="AU711" s="160"/>
      <c r="AZ711" s="66"/>
      <c r="BA711" s="162"/>
      <c r="BB711" s="160"/>
      <c r="BK711" s="66"/>
      <c r="BL711" s="162"/>
      <c r="BM711" s="160"/>
      <c r="BS711" s="66"/>
      <c r="BT711" s="162"/>
      <c r="BU711" s="160"/>
      <c r="CA711" s="162"/>
      <c r="CB711" s="160"/>
      <c r="CH711" s="66"/>
      <c r="CI711" s="162"/>
      <c r="CJ711" s="155"/>
      <c r="CK711" s="155"/>
      <c r="CL711" s="155"/>
      <c r="CO711" s="66"/>
      <c r="CP711" s="162"/>
      <c r="CQ711" s="160"/>
      <c r="DT711" s="66"/>
      <c r="DU711" s="162"/>
      <c r="DV711" s="160"/>
      <c r="EE711" s="66"/>
      <c r="EF711" s="162"/>
      <c r="EG711" s="160"/>
      <c r="ER711" s="66"/>
      <c r="ES711" s="162"/>
      <c r="ET711" s="160"/>
      <c r="FR711" s="66"/>
      <c r="FS711" s="162"/>
      <c r="FT711" s="160"/>
      <c r="GR711" s="66"/>
      <c r="GS711" s="162"/>
      <c r="GT711" s="160"/>
      <c r="HG711" s="66"/>
      <c r="HH711" s="162"/>
      <c r="HK711" s="66"/>
    </row>
    <row r="712" spans="2:219">
      <c r="B712" s="160"/>
      <c r="I712" s="161"/>
      <c r="J712" s="161"/>
      <c r="L712" s="162"/>
      <c r="M712" s="160"/>
      <c r="R712" s="66"/>
      <c r="S712" s="162"/>
      <c r="Y712" s="66"/>
      <c r="Z712" s="162"/>
      <c r="AA712" s="160"/>
      <c r="AJ712" s="66"/>
      <c r="AK712" s="162"/>
      <c r="AL712" s="160"/>
      <c r="AS712" s="66"/>
      <c r="AT712" s="162"/>
      <c r="AU712" s="160"/>
      <c r="AZ712" s="66"/>
      <c r="BA712" s="162"/>
      <c r="BB712" s="160"/>
      <c r="BK712" s="66"/>
      <c r="BL712" s="162"/>
      <c r="BM712" s="160"/>
      <c r="BS712" s="66"/>
      <c r="BT712" s="162"/>
      <c r="BU712" s="160"/>
      <c r="CA712" s="162"/>
      <c r="CB712" s="160"/>
      <c r="CH712" s="66"/>
      <c r="CI712" s="162"/>
      <c r="CJ712" s="155"/>
      <c r="CK712" s="155"/>
      <c r="CL712" s="155"/>
      <c r="CO712" s="66"/>
      <c r="CP712" s="162"/>
      <c r="CQ712" s="160"/>
      <c r="DT712" s="66"/>
      <c r="DU712" s="162"/>
      <c r="DV712" s="160"/>
      <c r="EE712" s="66"/>
      <c r="EF712" s="162"/>
      <c r="EG712" s="160"/>
      <c r="ER712" s="66"/>
      <c r="ES712" s="162"/>
      <c r="ET712" s="160"/>
      <c r="FR712" s="66"/>
      <c r="FS712" s="162"/>
      <c r="FT712" s="160"/>
      <c r="GR712" s="66"/>
      <c r="GS712" s="162"/>
      <c r="GT712" s="160"/>
      <c r="HG712" s="66"/>
      <c r="HH712" s="162"/>
      <c r="HK712" s="66"/>
    </row>
    <row r="713" spans="2:219">
      <c r="B713" s="160"/>
      <c r="I713" s="161"/>
      <c r="J713" s="161"/>
      <c r="L713" s="162"/>
      <c r="M713" s="160"/>
      <c r="R713" s="66"/>
      <c r="S713" s="162"/>
      <c r="Y713" s="66"/>
      <c r="Z713" s="162"/>
      <c r="AA713" s="160"/>
      <c r="AJ713" s="66"/>
      <c r="AK713" s="162"/>
      <c r="AL713" s="160"/>
      <c r="AS713" s="66"/>
      <c r="AT713" s="162"/>
      <c r="AU713" s="160"/>
      <c r="AZ713" s="66"/>
      <c r="BA713" s="162"/>
      <c r="BB713" s="160"/>
      <c r="BK713" s="66"/>
      <c r="BL713" s="162"/>
      <c r="BM713" s="160"/>
      <c r="BS713" s="66"/>
      <c r="BT713" s="162"/>
      <c r="BU713" s="160"/>
      <c r="CA713" s="162"/>
      <c r="CB713" s="160"/>
      <c r="CH713" s="66"/>
      <c r="CI713" s="162"/>
      <c r="CJ713" s="155"/>
      <c r="CK713" s="155"/>
      <c r="CL713" s="155"/>
      <c r="CO713" s="66"/>
      <c r="CP713" s="162"/>
      <c r="CQ713" s="160"/>
      <c r="DT713" s="66"/>
      <c r="DU713" s="162"/>
      <c r="DV713" s="160"/>
      <c r="EE713" s="66"/>
      <c r="EF713" s="162"/>
      <c r="EG713" s="160"/>
      <c r="ER713" s="66"/>
      <c r="ES713" s="162"/>
      <c r="ET713" s="160"/>
      <c r="FR713" s="66"/>
      <c r="FS713" s="162"/>
      <c r="FT713" s="160"/>
      <c r="GR713" s="66"/>
      <c r="GS713" s="162"/>
      <c r="GT713" s="160"/>
      <c r="HG713" s="66"/>
      <c r="HH713" s="162"/>
      <c r="HK713" s="66"/>
    </row>
    <row r="714" spans="2:219">
      <c r="B714" s="160"/>
      <c r="I714" s="161"/>
      <c r="J714" s="161"/>
      <c r="L714" s="162"/>
      <c r="M714" s="160"/>
      <c r="R714" s="66"/>
      <c r="S714" s="162"/>
      <c r="Y714" s="66"/>
      <c r="Z714" s="162"/>
      <c r="AA714" s="160"/>
      <c r="AJ714" s="66"/>
      <c r="AK714" s="162"/>
      <c r="AL714" s="160"/>
      <c r="AS714" s="66"/>
      <c r="AT714" s="162"/>
      <c r="AU714" s="160"/>
      <c r="AZ714" s="66"/>
      <c r="BA714" s="162"/>
      <c r="BB714" s="160"/>
      <c r="BK714" s="66"/>
      <c r="BL714" s="162"/>
      <c r="BM714" s="160"/>
      <c r="BS714" s="66"/>
      <c r="BT714" s="162"/>
      <c r="BU714" s="160"/>
      <c r="CA714" s="162"/>
      <c r="CB714" s="160"/>
      <c r="CH714" s="66"/>
      <c r="CI714" s="162"/>
      <c r="CJ714" s="155"/>
      <c r="CK714" s="155"/>
      <c r="CL714" s="155"/>
      <c r="CO714" s="66"/>
      <c r="CP714" s="162"/>
      <c r="CQ714" s="160"/>
      <c r="DT714" s="66"/>
      <c r="DU714" s="162"/>
      <c r="DV714" s="160"/>
      <c r="EE714" s="66"/>
      <c r="EF714" s="162"/>
      <c r="EG714" s="160"/>
      <c r="ER714" s="66"/>
      <c r="ES714" s="162"/>
      <c r="ET714" s="160"/>
      <c r="FR714" s="66"/>
      <c r="FS714" s="162"/>
      <c r="FT714" s="160"/>
      <c r="GR714" s="66"/>
      <c r="GS714" s="162"/>
      <c r="GT714" s="160"/>
      <c r="HG714" s="66"/>
      <c r="HH714" s="162"/>
      <c r="HK714" s="66"/>
    </row>
    <row r="715" spans="2:219">
      <c r="B715" s="160"/>
      <c r="I715" s="161"/>
      <c r="J715" s="161"/>
      <c r="L715" s="162"/>
      <c r="M715" s="160"/>
      <c r="R715" s="66"/>
      <c r="S715" s="162"/>
      <c r="Y715" s="66"/>
      <c r="Z715" s="162"/>
      <c r="AA715" s="160"/>
      <c r="AJ715" s="66"/>
      <c r="AK715" s="162"/>
      <c r="AL715" s="160"/>
      <c r="AS715" s="66"/>
      <c r="AT715" s="162"/>
      <c r="AU715" s="160"/>
      <c r="AZ715" s="66"/>
      <c r="BA715" s="162"/>
      <c r="BB715" s="160"/>
      <c r="BK715" s="66"/>
      <c r="BL715" s="162"/>
      <c r="BM715" s="160"/>
      <c r="BS715" s="66"/>
      <c r="BT715" s="162"/>
      <c r="BU715" s="160"/>
      <c r="CA715" s="162"/>
      <c r="CB715" s="160"/>
      <c r="CH715" s="66"/>
      <c r="CI715" s="162"/>
      <c r="CJ715" s="155"/>
      <c r="CK715" s="155"/>
      <c r="CL715" s="155"/>
      <c r="CO715" s="66"/>
      <c r="CP715" s="162"/>
      <c r="CQ715" s="160"/>
      <c r="DT715" s="66"/>
      <c r="DU715" s="162"/>
      <c r="DV715" s="160"/>
      <c r="EE715" s="66"/>
      <c r="EF715" s="162"/>
      <c r="EG715" s="160"/>
      <c r="ER715" s="66"/>
      <c r="ES715" s="162"/>
      <c r="ET715" s="160"/>
      <c r="FR715" s="66"/>
      <c r="FS715" s="162"/>
      <c r="FT715" s="160"/>
      <c r="GR715" s="66"/>
      <c r="GS715" s="162"/>
      <c r="GT715" s="160"/>
      <c r="HG715" s="66"/>
      <c r="HH715" s="162"/>
      <c r="HK715" s="66"/>
    </row>
    <row r="716" spans="2:219">
      <c r="B716" s="160"/>
      <c r="I716" s="161"/>
      <c r="J716" s="161"/>
      <c r="L716" s="162"/>
      <c r="M716" s="160"/>
      <c r="R716" s="66"/>
      <c r="S716" s="162"/>
      <c r="Y716" s="66"/>
      <c r="Z716" s="162"/>
      <c r="AA716" s="160"/>
      <c r="AJ716" s="66"/>
      <c r="AK716" s="162"/>
      <c r="AL716" s="160"/>
      <c r="AS716" s="66"/>
      <c r="AT716" s="162"/>
      <c r="AU716" s="160"/>
      <c r="AZ716" s="66"/>
      <c r="BA716" s="162"/>
      <c r="BB716" s="160"/>
      <c r="BK716" s="66"/>
      <c r="BL716" s="162"/>
      <c r="BM716" s="160"/>
      <c r="BS716" s="66"/>
      <c r="BT716" s="162"/>
      <c r="BU716" s="160"/>
      <c r="CA716" s="162"/>
      <c r="CB716" s="160"/>
      <c r="CH716" s="66"/>
      <c r="CI716" s="162"/>
      <c r="CJ716" s="155"/>
      <c r="CK716" s="155"/>
      <c r="CL716" s="155"/>
      <c r="CO716" s="66"/>
      <c r="CP716" s="162"/>
      <c r="CQ716" s="160"/>
      <c r="DT716" s="66"/>
      <c r="DU716" s="162"/>
      <c r="DV716" s="160"/>
      <c r="EE716" s="66"/>
      <c r="EF716" s="162"/>
      <c r="EG716" s="160"/>
      <c r="ER716" s="66"/>
      <c r="ES716" s="162"/>
      <c r="ET716" s="160"/>
      <c r="FR716" s="66"/>
      <c r="FS716" s="162"/>
      <c r="FT716" s="160"/>
      <c r="GR716" s="66"/>
      <c r="GS716" s="162"/>
      <c r="GT716" s="160"/>
      <c r="HG716" s="66"/>
      <c r="HH716" s="162"/>
      <c r="HK716" s="66"/>
    </row>
    <row r="717" spans="2:219">
      <c r="B717" s="160"/>
      <c r="I717" s="161"/>
      <c r="J717" s="161"/>
      <c r="L717" s="162"/>
      <c r="M717" s="160"/>
      <c r="R717" s="66"/>
      <c r="S717" s="162"/>
      <c r="Y717" s="66"/>
      <c r="Z717" s="162"/>
      <c r="AA717" s="160"/>
      <c r="AJ717" s="66"/>
      <c r="AK717" s="162"/>
      <c r="AL717" s="160"/>
      <c r="AS717" s="66"/>
      <c r="AT717" s="162"/>
      <c r="AU717" s="160"/>
      <c r="AZ717" s="66"/>
      <c r="BA717" s="162"/>
      <c r="BB717" s="160"/>
      <c r="BK717" s="66"/>
      <c r="BL717" s="162"/>
      <c r="BM717" s="160"/>
      <c r="BS717" s="66"/>
      <c r="BT717" s="162"/>
      <c r="BU717" s="160"/>
      <c r="CA717" s="162"/>
      <c r="CB717" s="160"/>
      <c r="CH717" s="66"/>
      <c r="CI717" s="162"/>
      <c r="CJ717" s="155"/>
      <c r="CK717" s="155"/>
      <c r="CL717" s="155"/>
      <c r="CO717" s="66"/>
      <c r="CP717" s="162"/>
      <c r="CQ717" s="160"/>
      <c r="DT717" s="66"/>
      <c r="DU717" s="162"/>
      <c r="DV717" s="160"/>
      <c r="EE717" s="66"/>
      <c r="EF717" s="162"/>
      <c r="EG717" s="160"/>
      <c r="ER717" s="66"/>
      <c r="ES717" s="162"/>
      <c r="ET717" s="160"/>
      <c r="FR717" s="66"/>
      <c r="FS717" s="162"/>
      <c r="FT717" s="160"/>
      <c r="GR717" s="66"/>
      <c r="GS717" s="162"/>
      <c r="GT717" s="160"/>
      <c r="HG717" s="66"/>
      <c r="HH717" s="162"/>
      <c r="HK717" s="66"/>
    </row>
    <row r="718" spans="2:219">
      <c r="B718" s="160"/>
      <c r="I718" s="161"/>
      <c r="J718" s="161"/>
      <c r="L718" s="162"/>
      <c r="M718" s="160"/>
      <c r="R718" s="66"/>
      <c r="S718" s="162"/>
      <c r="Y718" s="66"/>
      <c r="Z718" s="162"/>
      <c r="AA718" s="160"/>
      <c r="AJ718" s="66"/>
      <c r="AK718" s="162"/>
      <c r="AL718" s="160"/>
      <c r="AS718" s="66"/>
      <c r="AT718" s="162"/>
      <c r="AU718" s="160"/>
      <c r="AZ718" s="66"/>
      <c r="BA718" s="162"/>
      <c r="BB718" s="160"/>
      <c r="BK718" s="66"/>
      <c r="BL718" s="162"/>
      <c r="BM718" s="160"/>
      <c r="BS718" s="66"/>
      <c r="BT718" s="162"/>
      <c r="BU718" s="160"/>
      <c r="CA718" s="162"/>
      <c r="CB718" s="160"/>
      <c r="CH718" s="66"/>
      <c r="CI718" s="162"/>
      <c r="CJ718" s="155"/>
      <c r="CK718" s="155"/>
      <c r="CL718" s="155"/>
      <c r="CO718" s="66"/>
      <c r="CP718" s="162"/>
      <c r="CQ718" s="160"/>
      <c r="DT718" s="66"/>
      <c r="DU718" s="162"/>
      <c r="DV718" s="160"/>
      <c r="EE718" s="66"/>
      <c r="EF718" s="162"/>
      <c r="EG718" s="160"/>
      <c r="ER718" s="66"/>
      <c r="ES718" s="162"/>
      <c r="ET718" s="160"/>
      <c r="FR718" s="66"/>
      <c r="FS718" s="162"/>
      <c r="FT718" s="160"/>
      <c r="GR718" s="66"/>
      <c r="GS718" s="162"/>
      <c r="GT718" s="160"/>
      <c r="HG718" s="66"/>
      <c r="HH718" s="162"/>
      <c r="HK718" s="66"/>
    </row>
    <row r="719" spans="2:219">
      <c r="B719" s="160"/>
      <c r="I719" s="161"/>
      <c r="J719" s="161"/>
      <c r="L719" s="162"/>
      <c r="M719" s="160"/>
      <c r="R719" s="66"/>
      <c r="S719" s="162"/>
      <c r="Y719" s="66"/>
      <c r="Z719" s="162"/>
      <c r="AA719" s="160"/>
      <c r="AJ719" s="66"/>
      <c r="AK719" s="162"/>
      <c r="AL719" s="160"/>
      <c r="AS719" s="66"/>
      <c r="AT719" s="162"/>
      <c r="AU719" s="160"/>
      <c r="AZ719" s="66"/>
      <c r="BA719" s="162"/>
      <c r="BB719" s="160"/>
      <c r="BK719" s="66"/>
      <c r="BL719" s="162"/>
      <c r="BM719" s="160"/>
      <c r="BS719" s="66"/>
      <c r="BT719" s="162"/>
      <c r="BU719" s="160"/>
      <c r="CA719" s="162"/>
      <c r="CB719" s="160"/>
      <c r="CH719" s="66"/>
      <c r="CI719" s="162"/>
      <c r="CJ719" s="155"/>
      <c r="CK719" s="155"/>
      <c r="CL719" s="155"/>
      <c r="CO719" s="66"/>
      <c r="CP719" s="162"/>
      <c r="CQ719" s="160"/>
      <c r="DT719" s="66"/>
      <c r="DU719" s="162"/>
      <c r="DV719" s="160"/>
      <c r="EE719" s="66"/>
      <c r="EF719" s="162"/>
      <c r="EG719" s="160"/>
      <c r="ER719" s="66"/>
      <c r="ES719" s="162"/>
      <c r="ET719" s="160"/>
      <c r="FR719" s="66"/>
      <c r="FS719" s="162"/>
      <c r="FT719" s="160"/>
      <c r="GR719" s="66"/>
      <c r="GS719" s="162"/>
      <c r="GT719" s="160"/>
      <c r="HG719" s="66"/>
      <c r="HH719" s="162"/>
      <c r="HK719" s="66"/>
    </row>
    <row r="720" spans="2:219">
      <c r="B720" s="160"/>
      <c r="I720" s="161"/>
      <c r="J720" s="161"/>
      <c r="L720" s="162"/>
      <c r="M720" s="160"/>
      <c r="R720" s="66"/>
      <c r="S720" s="162"/>
      <c r="Y720" s="66"/>
      <c r="Z720" s="162"/>
      <c r="AA720" s="160"/>
      <c r="AJ720" s="66"/>
      <c r="AK720" s="162"/>
      <c r="AL720" s="160"/>
      <c r="AS720" s="66"/>
      <c r="AT720" s="162"/>
      <c r="AU720" s="160"/>
      <c r="AZ720" s="66"/>
      <c r="BA720" s="162"/>
      <c r="BB720" s="160"/>
      <c r="BK720" s="66"/>
      <c r="BL720" s="162"/>
      <c r="BM720" s="160"/>
      <c r="BS720" s="66"/>
      <c r="BT720" s="162"/>
      <c r="BU720" s="160"/>
      <c r="CA720" s="162"/>
      <c r="CB720" s="160"/>
      <c r="CH720" s="66"/>
      <c r="CI720" s="162"/>
      <c r="CJ720" s="155"/>
      <c r="CK720" s="155"/>
      <c r="CL720" s="155"/>
      <c r="CO720" s="66"/>
      <c r="CP720" s="162"/>
      <c r="CQ720" s="160"/>
      <c r="DT720" s="66"/>
      <c r="DU720" s="162"/>
      <c r="DV720" s="160"/>
      <c r="EE720" s="66"/>
      <c r="EF720" s="162"/>
      <c r="EG720" s="160"/>
      <c r="ER720" s="66"/>
      <c r="ES720" s="162"/>
      <c r="ET720" s="160"/>
      <c r="FR720" s="66"/>
      <c r="FS720" s="162"/>
      <c r="FT720" s="160"/>
      <c r="GR720" s="66"/>
      <c r="GS720" s="162"/>
      <c r="GT720" s="160"/>
      <c r="HG720" s="66"/>
      <c r="HH720" s="162"/>
      <c r="HK720" s="66"/>
    </row>
    <row r="721" spans="2:219">
      <c r="B721" s="160"/>
      <c r="I721" s="161"/>
      <c r="J721" s="161"/>
      <c r="L721" s="162"/>
      <c r="M721" s="160"/>
      <c r="R721" s="66"/>
      <c r="S721" s="162"/>
      <c r="Y721" s="66"/>
      <c r="Z721" s="162"/>
      <c r="AA721" s="160"/>
      <c r="AJ721" s="66"/>
      <c r="AK721" s="162"/>
      <c r="AL721" s="160"/>
      <c r="AS721" s="66"/>
      <c r="AT721" s="162"/>
      <c r="AU721" s="160"/>
      <c r="AZ721" s="66"/>
      <c r="BA721" s="162"/>
      <c r="BB721" s="160"/>
      <c r="BK721" s="66"/>
      <c r="BL721" s="162"/>
      <c r="BM721" s="160"/>
      <c r="BS721" s="66"/>
      <c r="BT721" s="162"/>
      <c r="BU721" s="160"/>
      <c r="CA721" s="162"/>
      <c r="CB721" s="160"/>
      <c r="CH721" s="66"/>
      <c r="CI721" s="162"/>
      <c r="CJ721" s="155"/>
      <c r="CK721" s="155"/>
      <c r="CL721" s="155"/>
      <c r="CO721" s="66"/>
      <c r="CP721" s="162"/>
      <c r="CQ721" s="160"/>
      <c r="DT721" s="66"/>
      <c r="DU721" s="162"/>
      <c r="DV721" s="160"/>
      <c r="EE721" s="66"/>
      <c r="EF721" s="162"/>
      <c r="EG721" s="160"/>
      <c r="ER721" s="66"/>
      <c r="ES721" s="162"/>
      <c r="ET721" s="160"/>
      <c r="FR721" s="66"/>
      <c r="FS721" s="162"/>
      <c r="FT721" s="160"/>
      <c r="GR721" s="66"/>
      <c r="GS721" s="162"/>
      <c r="GT721" s="160"/>
      <c r="HG721" s="66"/>
      <c r="HH721" s="162"/>
      <c r="HK721" s="66"/>
    </row>
    <row r="722" spans="2:219">
      <c r="B722" s="160"/>
      <c r="I722" s="161"/>
      <c r="J722" s="161"/>
      <c r="L722" s="162"/>
      <c r="M722" s="160"/>
      <c r="R722" s="66"/>
      <c r="S722" s="162"/>
      <c r="Y722" s="66"/>
      <c r="Z722" s="162"/>
      <c r="AA722" s="160"/>
      <c r="AJ722" s="66"/>
      <c r="AK722" s="162"/>
      <c r="AL722" s="160"/>
      <c r="AS722" s="66"/>
      <c r="AT722" s="162"/>
      <c r="AU722" s="160"/>
      <c r="AZ722" s="66"/>
      <c r="BA722" s="162"/>
      <c r="BB722" s="160"/>
      <c r="BK722" s="66"/>
      <c r="BL722" s="162"/>
      <c r="BM722" s="160"/>
      <c r="BS722" s="66"/>
      <c r="BT722" s="162"/>
      <c r="BU722" s="160"/>
      <c r="CA722" s="162"/>
      <c r="CB722" s="160"/>
      <c r="CH722" s="66"/>
      <c r="CI722" s="162"/>
      <c r="CJ722" s="155"/>
      <c r="CK722" s="155"/>
      <c r="CL722" s="155"/>
      <c r="CO722" s="66"/>
      <c r="CP722" s="162"/>
      <c r="CQ722" s="160"/>
      <c r="DT722" s="66"/>
      <c r="DU722" s="162"/>
      <c r="DV722" s="160"/>
      <c r="EE722" s="66"/>
      <c r="EF722" s="162"/>
      <c r="EG722" s="160"/>
      <c r="ER722" s="66"/>
      <c r="ES722" s="162"/>
      <c r="ET722" s="160"/>
      <c r="FR722" s="66"/>
      <c r="FS722" s="162"/>
      <c r="FT722" s="160"/>
      <c r="GR722" s="66"/>
      <c r="GS722" s="162"/>
      <c r="GT722" s="160"/>
      <c r="HG722" s="66"/>
      <c r="HH722" s="162"/>
      <c r="HK722" s="66"/>
    </row>
    <row r="723" spans="2:219">
      <c r="B723" s="160"/>
      <c r="I723" s="161"/>
      <c r="J723" s="161"/>
      <c r="L723" s="162"/>
      <c r="M723" s="160"/>
      <c r="R723" s="66"/>
      <c r="S723" s="162"/>
      <c r="Y723" s="66"/>
      <c r="Z723" s="162"/>
      <c r="AA723" s="160"/>
      <c r="AJ723" s="66"/>
      <c r="AK723" s="162"/>
      <c r="AL723" s="160"/>
      <c r="AS723" s="66"/>
      <c r="AT723" s="162"/>
      <c r="AU723" s="160"/>
      <c r="AZ723" s="66"/>
      <c r="BA723" s="162"/>
      <c r="BB723" s="160"/>
      <c r="BK723" s="66"/>
      <c r="BL723" s="162"/>
      <c r="BM723" s="160"/>
      <c r="BS723" s="66"/>
      <c r="BT723" s="162"/>
      <c r="BU723" s="160"/>
      <c r="CA723" s="162"/>
      <c r="CB723" s="160"/>
      <c r="CH723" s="66"/>
      <c r="CI723" s="162"/>
      <c r="CJ723" s="155"/>
      <c r="CK723" s="155"/>
      <c r="CL723" s="155"/>
      <c r="CO723" s="66"/>
      <c r="CP723" s="162"/>
      <c r="CQ723" s="160"/>
      <c r="DT723" s="66"/>
      <c r="DU723" s="162"/>
      <c r="DV723" s="160"/>
      <c r="EE723" s="66"/>
      <c r="EF723" s="162"/>
      <c r="EG723" s="160"/>
      <c r="ER723" s="66"/>
      <c r="ES723" s="162"/>
      <c r="ET723" s="160"/>
      <c r="FR723" s="66"/>
      <c r="FS723" s="162"/>
      <c r="FT723" s="160"/>
      <c r="GR723" s="66"/>
      <c r="GS723" s="162"/>
      <c r="GT723" s="160"/>
      <c r="HG723" s="66"/>
      <c r="HH723" s="162"/>
      <c r="HK723" s="66"/>
    </row>
    <row r="724" spans="2:219">
      <c r="B724" s="160"/>
      <c r="I724" s="161"/>
      <c r="J724" s="161"/>
      <c r="L724" s="162"/>
      <c r="M724" s="160"/>
      <c r="R724" s="66"/>
      <c r="S724" s="162"/>
      <c r="Y724" s="66"/>
      <c r="Z724" s="162"/>
      <c r="AA724" s="160"/>
      <c r="AJ724" s="66"/>
      <c r="AK724" s="162"/>
      <c r="AL724" s="160"/>
      <c r="AS724" s="66"/>
      <c r="AT724" s="162"/>
      <c r="AU724" s="160"/>
      <c r="AZ724" s="66"/>
      <c r="BA724" s="162"/>
      <c r="BB724" s="160"/>
      <c r="BK724" s="66"/>
      <c r="BL724" s="162"/>
      <c r="BM724" s="160"/>
      <c r="BS724" s="66"/>
      <c r="BT724" s="162"/>
      <c r="BU724" s="160"/>
      <c r="CA724" s="162"/>
      <c r="CB724" s="160"/>
      <c r="CH724" s="66"/>
      <c r="CI724" s="162"/>
      <c r="CJ724" s="155"/>
      <c r="CK724" s="155"/>
      <c r="CL724" s="155"/>
      <c r="CO724" s="66"/>
      <c r="CP724" s="162"/>
      <c r="CQ724" s="160"/>
      <c r="DT724" s="66"/>
      <c r="DU724" s="162"/>
      <c r="DV724" s="160"/>
      <c r="EE724" s="66"/>
      <c r="EF724" s="162"/>
      <c r="EG724" s="160"/>
      <c r="ER724" s="66"/>
      <c r="ES724" s="162"/>
      <c r="ET724" s="160"/>
      <c r="FR724" s="66"/>
      <c r="FS724" s="162"/>
      <c r="FT724" s="160"/>
      <c r="GR724" s="66"/>
      <c r="GS724" s="162"/>
      <c r="GT724" s="160"/>
      <c r="HG724" s="66"/>
      <c r="HH724" s="162"/>
      <c r="HK724" s="66"/>
    </row>
    <row r="725" spans="2:219">
      <c r="B725" s="160"/>
      <c r="I725" s="161"/>
      <c r="J725" s="161"/>
      <c r="L725" s="162"/>
      <c r="M725" s="160"/>
      <c r="R725" s="66"/>
      <c r="S725" s="162"/>
      <c r="Y725" s="66"/>
      <c r="Z725" s="162"/>
      <c r="AA725" s="160"/>
      <c r="AJ725" s="66"/>
      <c r="AK725" s="162"/>
      <c r="AL725" s="160"/>
      <c r="AS725" s="66"/>
      <c r="AT725" s="162"/>
      <c r="AU725" s="160"/>
      <c r="AZ725" s="66"/>
      <c r="BA725" s="162"/>
      <c r="BB725" s="160"/>
      <c r="BK725" s="66"/>
      <c r="BL725" s="162"/>
      <c r="BM725" s="160"/>
      <c r="BS725" s="66"/>
      <c r="BT725" s="162"/>
      <c r="BU725" s="160"/>
      <c r="CA725" s="162"/>
      <c r="CB725" s="160"/>
      <c r="CH725" s="66"/>
      <c r="CI725" s="162"/>
      <c r="CJ725" s="155"/>
      <c r="CK725" s="155"/>
      <c r="CL725" s="155"/>
      <c r="CO725" s="66"/>
      <c r="CP725" s="162"/>
      <c r="CQ725" s="160"/>
      <c r="DT725" s="66"/>
      <c r="DU725" s="162"/>
      <c r="DV725" s="160"/>
      <c r="EE725" s="66"/>
      <c r="EF725" s="162"/>
      <c r="EG725" s="160"/>
      <c r="ER725" s="66"/>
      <c r="ES725" s="162"/>
      <c r="ET725" s="160"/>
      <c r="FR725" s="66"/>
      <c r="FS725" s="162"/>
      <c r="FT725" s="160"/>
      <c r="GR725" s="66"/>
      <c r="GS725" s="162"/>
      <c r="GT725" s="160"/>
      <c r="HG725" s="66"/>
      <c r="HH725" s="162"/>
      <c r="HK725" s="66"/>
    </row>
    <row r="726" spans="2:219">
      <c r="B726" s="160"/>
      <c r="I726" s="161"/>
      <c r="J726" s="161"/>
      <c r="L726" s="162"/>
      <c r="M726" s="160"/>
      <c r="R726" s="66"/>
      <c r="S726" s="162"/>
      <c r="Y726" s="66"/>
      <c r="Z726" s="162"/>
      <c r="AA726" s="160"/>
      <c r="AJ726" s="66"/>
      <c r="AK726" s="162"/>
      <c r="AL726" s="160"/>
      <c r="AS726" s="66"/>
      <c r="AT726" s="162"/>
      <c r="AU726" s="160"/>
      <c r="AZ726" s="66"/>
      <c r="BA726" s="162"/>
      <c r="BB726" s="160"/>
      <c r="BK726" s="66"/>
      <c r="BL726" s="162"/>
      <c r="BM726" s="160"/>
      <c r="BS726" s="66"/>
      <c r="BT726" s="162"/>
      <c r="BU726" s="160"/>
      <c r="CA726" s="162"/>
      <c r="CB726" s="160"/>
      <c r="CH726" s="66"/>
      <c r="CI726" s="162"/>
      <c r="CJ726" s="155"/>
      <c r="CK726" s="155"/>
      <c r="CL726" s="155"/>
      <c r="CO726" s="66"/>
      <c r="CP726" s="162"/>
      <c r="CQ726" s="160"/>
      <c r="DT726" s="66"/>
      <c r="DU726" s="162"/>
      <c r="DV726" s="160"/>
      <c r="EE726" s="66"/>
      <c r="EF726" s="162"/>
      <c r="EG726" s="160"/>
      <c r="ER726" s="66"/>
      <c r="ES726" s="162"/>
      <c r="ET726" s="160"/>
      <c r="FR726" s="66"/>
      <c r="FS726" s="162"/>
      <c r="FT726" s="160"/>
      <c r="GR726" s="66"/>
      <c r="GS726" s="162"/>
      <c r="GT726" s="160"/>
      <c r="HG726" s="66"/>
      <c r="HH726" s="162"/>
      <c r="HK726" s="66"/>
    </row>
    <row r="727" spans="2:219">
      <c r="B727" s="160"/>
      <c r="I727" s="161"/>
      <c r="J727" s="161"/>
      <c r="L727" s="162"/>
      <c r="M727" s="160"/>
      <c r="R727" s="66"/>
      <c r="S727" s="162"/>
      <c r="Y727" s="66"/>
      <c r="Z727" s="162"/>
      <c r="AA727" s="160"/>
      <c r="AJ727" s="66"/>
      <c r="AK727" s="162"/>
      <c r="AL727" s="160"/>
      <c r="AS727" s="66"/>
      <c r="AT727" s="162"/>
      <c r="AU727" s="160"/>
      <c r="AZ727" s="66"/>
      <c r="BA727" s="162"/>
      <c r="BB727" s="160"/>
      <c r="BK727" s="66"/>
      <c r="BL727" s="162"/>
      <c r="BM727" s="160"/>
      <c r="BS727" s="66"/>
      <c r="BT727" s="162"/>
      <c r="BU727" s="160"/>
      <c r="CA727" s="162"/>
      <c r="CB727" s="160"/>
      <c r="CH727" s="66"/>
      <c r="CI727" s="162"/>
      <c r="CJ727" s="155"/>
      <c r="CK727" s="155"/>
      <c r="CL727" s="155"/>
      <c r="CO727" s="66"/>
      <c r="CP727" s="162"/>
      <c r="CQ727" s="160"/>
      <c r="DT727" s="66"/>
      <c r="DU727" s="162"/>
      <c r="DV727" s="160"/>
      <c r="EE727" s="66"/>
      <c r="EF727" s="162"/>
      <c r="EG727" s="160"/>
      <c r="ER727" s="66"/>
      <c r="ES727" s="162"/>
      <c r="ET727" s="160"/>
      <c r="FR727" s="66"/>
      <c r="FS727" s="162"/>
      <c r="FT727" s="160"/>
      <c r="GR727" s="66"/>
      <c r="GS727" s="162"/>
      <c r="GT727" s="160"/>
      <c r="HG727" s="66"/>
      <c r="HH727" s="162"/>
      <c r="HK727" s="66"/>
    </row>
    <row r="728" spans="2:219">
      <c r="B728" s="160"/>
      <c r="I728" s="161"/>
      <c r="J728" s="161"/>
      <c r="L728" s="162"/>
      <c r="M728" s="160"/>
      <c r="R728" s="66"/>
      <c r="S728" s="162"/>
      <c r="Y728" s="66"/>
      <c r="Z728" s="162"/>
      <c r="AA728" s="160"/>
      <c r="AJ728" s="66"/>
      <c r="AK728" s="162"/>
      <c r="AL728" s="160"/>
      <c r="AS728" s="66"/>
      <c r="AT728" s="162"/>
      <c r="AU728" s="160"/>
      <c r="AZ728" s="66"/>
      <c r="BA728" s="162"/>
      <c r="BB728" s="160"/>
      <c r="BK728" s="66"/>
      <c r="BL728" s="162"/>
      <c r="BM728" s="160"/>
      <c r="BS728" s="66"/>
      <c r="BT728" s="162"/>
      <c r="BU728" s="160"/>
      <c r="CA728" s="162"/>
      <c r="CB728" s="160"/>
      <c r="CH728" s="66"/>
      <c r="CI728" s="162"/>
      <c r="CJ728" s="155"/>
      <c r="CK728" s="155"/>
      <c r="CL728" s="155"/>
      <c r="CO728" s="66"/>
      <c r="CP728" s="162"/>
      <c r="CQ728" s="160"/>
      <c r="DT728" s="66"/>
      <c r="DU728" s="162"/>
      <c r="DV728" s="160"/>
      <c r="EE728" s="66"/>
      <c r="EF728" s="162"/>
      <c r="EG728" s="160"/>
      <c r="ER728" s="66"/>
      <c r="ES728" s="162"/>
      <c r="ET728" s="160"/>
      <c r="FR728" s="66"/>
      <c r="FS728" s="162"/>
      <c r="FT728" s="160"/>
      <c r="GR728" s="66"/>
      <c r="GS728" s="162"/>
      <c r="GT728" s="160"/>
      <c r="HG728" s="66"/>
      <c r="HH728" s="162"/>
      <c r="HK728" s="66"/>
    </row>
    <row r="729" spans="2:219">
      <c r="B729" s="160"/>
      <c r="I729" s="161"/>
      <c r="J729" s="161"/>
      <c r="L729" s="162"/>
      <c r="M729" s="160"/>
      <c r="R729" s="66"/>
      <c r="S729" s="162"/>
      <c r="Y729" s="66"/>
      <c r="Z729" s="162"/>
      <c r="AA729" s="160"/>
      <c r="AJ729" s="66"/>
      <c r="AK729" s="162"/>
      <c r="AL729" s="160"/>
      <c r="AS729" s="66"/>
      <c r="AT729" s="162"/>
      <c r="AU729" s="160"/>
      <c r="AZ729" s="66"/>
      <c r="BA729" s="162"/>
      <c r="BB729" s="160"/>
      <c r="BK729" s="66"/>
      <c r="BL729" s="162"/>
      <c r="BM729" s="160"/>
      <c r="BS729" s="66"/>
      <c r="BT729" s="162"/>
      <c r="BU729" s="160"/>
      <c r="CA729" s="162"/>
      <c r="CB729" s="160"/>
      <c r="CH729" s="66"/>
      <c r="CI729" s="162"/>
      <c r="CJ729" s="155"/>
      <c r="CK729" s="155"/>
      <c r="CL729" s="155"/>
      <c r="CO729" s="66"/>
      <c r="CP729" s="162"/>
      <c r="CQ729" s="160"/>
      <c r="DT729" s="66"/>
      <c r="DU729" s="162"/>
      <c r="DV729" s="160"/>
      <c r="EE729" s="66"/>
      <c r="EF729" s="162"/>
      <c r="EG729" s="160"/>
      <c r="ER729" s="66"/>
      <c r="ES729" s="162"/>
      <c r="ET729" s="160"/>
      <c r="FR729" s="66"/>
      <c r="FS729" s="162"/>
      <c r="FT729" s="160"/>
      <c r="GR729" s="66"/>
      <c r="GS729" s="162"/>
      <c r="GT729" s="160"/>
      <c r="HG729" s="66"/>
      <c r="HH729" s="162"/>
      <c r="HK729" s="66"/>
    </row>
    <row r="730" spans="2:219">
      <c r="B730" s="160"/>
      <c r="I730" s="161"/>
      <c r="J730" s="161"/>
      <c r="L730" s="162"/>
      <c r="M730" s="160"/>
      <c r="R730" s="66"/>
      <c r="S730" s="162"/>
      <c r="Y730" s="66"/>
      <c r="Z730" s="162"/>
      <c r="AA730" s="160"/>
      <c r="AJ730" s="66"/>
      <c r="AK730" s="162"/>
      <c r="AL730" s="160"/>
      <c r="AS730" s="66"/>
      <c r="AT730" s="162"/>
      <c r="AU730" s="160"/>
      <c r="AZ730" s="66"/>
      <c r="BA730" s="162"/>
      <c r="BB730" s="160"/>
      <c r="BK730" s="66"/>
      <c r="BL730" s="162"/>
      <c r="BM730" s="160"/>
      <c r="BS730" s="66"/>
      <c r="BT730" s="162"/>
      <c r="BU730" s="160"/>
      <c r="CA730" s="162"/>
      <c r="CB730" s="160"/>
      <c r="CH730" s="66"/>
      <c r="CI730" s="162"/>
      <c r="CJ730" s="155"/>
      <c r="CK730" s="155"/>
      <c r="CL730" s="155"/>
      <c r="CO730" s="66"/>
      <c r="CP730" s="162"/>
      <c r="CQ730" s="160"/>
      <c r="DT730" s="66"/>
      <c r="DU730" s="162"/>
      <c r="DV730" s="160"/>
      <c r="EE730" s="66"/>
      <c r="EF730" s="162"/>
      <c r="EG730" s="160"/>
      <c r="ER730" s="66"/>
      <c r="ES730" s="162"/>
      <c r="ET730" s="160"/>
      <c r="FR730" s="66"/>
      <c r="FS730" s="162"/>
      <c r="FT730" s="160"/>
      <c r="GR730" s="66"/>
      <c r="GS730" s="162"/>
      <c r="GT730" s="160"/>
      <c r="HG730" s="66"/>
      <c r="HH730" s="162"/>
      <c r="HK730" s="66"/>
    </row>
    <row r="731" spans="2:219">
      <c r="B731" s="160"/>
      <c r="I731" s="161"/>
      <c r="J731" s="161"/>
      <c r="L731" s="162"/>
      <c r="M731" s="160"/>
      <c r="R731" s="66"/>
      <c r="S731" s="162"/>
      <c r="Y731" s="66"/>
      <c r="Z731" s="162"/>
      <c r="AA731" s="160"/>
      <c r="AJ731" s="66"/>
      <c r="AK731" s="162"/>
      <c r="AL731" s="160"/>
      <c r="AS731" s="66"/>
      <c r="AT731" s="162"/>
      <c r="AU731" s="160"/>
      <c r="AZ731" s="66"/>
      <c r="BA731" s="162"/>
      <c r="BB731" s="160"/>
      <c r="BK731" s="66"/>
      <c r="BL731" s="162"/>
      <c r="BM731" s="160"/>
      <c r="BS731" s="66"/>
      <c r="BT731" s="162"/>
      <c r="BU731" s="160"/>
      <c r="CA731" s="162"/>
      <c r="CB731" s="160"/>
      <c r="CH731" s="66"/>
      <c r="CI731" s="162"/>
      <c r="CJ731" s="155"/>
      <c r="CK731" s="155"/>
      <c r="CL731" s="155"/>
      <c r="CO731" s="66"/>
      <c r="CP731" s="162"/>
      <c r="CQ731" s="160"/>
      <c r="DT731" s="66"/>
      <c r="DU731" s="162"/>
      <c r="DV731" s="160"/>
      <c r="EE731" s="66"/>
      <c r="EF731" s="162"/>
      <c r="EG731" s="160"/>
      <c r="ER731" s="66"/>
      <c r="ES731" s="162"/>
      <c r="ET731" s="160"/>
      <c r="FR731" s="66"/>
      <c r="FS731" s="162"/>
      <c r="FT731" s="160"/>
      <c r="GR731" s="66"/>
      <c r="GS731" s="162"/>
      <c r="GT731" s="160"/>
      <c r="HG731" s="66"/>
      <c r="HH731" s="162"/>
      <c r="HK731" s="66"/>
    </row>
    <row r="732" spans="2:219">
      <c r="B732" s="160"/>
      <c r="I732" s="161"/>
      <c r="J732" s="161"/>
      <c r="L732" s="162"/>
      <c r="M732" s="160"/>
      <c r="R732" s="66"/>
      <c r="S732" s="162"/>
      <c r="Y732" s="66"/>
      <c r="Z732" s="162"/>
      <c r="AA732" s="160"/>
      <c r="AJ732" s="66"/>
      <c r="AK732" s="162"/>
      <c r="AL732" s="160"/>
      <c r="AS732" s="66"/>
      <c r="AT732" s="162"/>
      <c r="AU732" s="160"/>
      <c r="AZ732" s="66"/>
      <c r="BA732" s="162"/>
      <c r="BB732" s="160"/>
      <c r="BK732" s="66"/>
      <c r="BL732" s="162"/>
      <c r="BM732" s="160"/>
      <c r="BS732" s="66"/>
      <c r="BT732" s="162"/>
      <c r="BU732" s="160"/>
      <c r="CA732" s="162"/>
      <c r="CB732" s="160"/>
      <c r="CH732" s="66"/>
      <c r="CI732" s="162"/>
      <c r="CJ732" s="155"/>
      <c r="CK732" s="155"/>
      <c r="CL732" s="155"/>
      <c r="CO732" s="66"/>
      <c r="CP732" s="162"/>
      <c r="CQ732" s="160"/>
      <c r="DT732" s="66"/>
      <c r="DU732" s="162"/>
      <c r="DV732" s="160"/>
      <c r="EE732" s="66"/>
      <c r="EF732" s="162"/>
      <c r="EG732" s="160"/>
      <c r="ER732" s="66"/>
      <c r="ES732" s="162"/>
      <c r="ET732" s="160"/>
      <c r="FR732" s="66"/>
      <c r="FS732" s="162"/>
      <c r="FT732" s="160"/>
      <c r="GR732" s="66"/>
      <c r="GS732" s="162"/>
      <c r="GT732" s="160"/>
      <c r="HG732" s="66"/>
      <c r="HH732" s="162"/>
      <c r="HK732" s="66"/>
    </row>
    <row r="733" spans="2:219">
      <c r="B733" s="160"/>
      <c r="I733" s="161"/>
      <c r="J733" s="161"/>
      <c r="L733" s="162"/>
      <c r="M733" s="160"/>
      <c r="R733" s="66"/>
      <c r="S733" s="162"/>
      <c r="Y733" s="66"/>
      <c r="Z733" s="162"/>
      <c r="AA733" s="160"/>
      <c r="AJ733" s="66"/>
      <c r="AK733" s="162"/>
      <c r="AL733" s="160"/>
      <c r="AS733" s="66"/>
      <c r="AT733" s="162"/>
      <c r="AU733" s="160"/>
      <c r="AZ733" s="66"/>
      <c r="BA733" s="162"/>
      <c r="BB733" s="160"/>
      <c r="BK733" s="66"/>
      <c r="BL733" s="162"/>
      <c r="BM733" s="160"/>
      <c r="BS733" s="66"/>
      <c r="BT733" s="162"/>
      <c r="BU733" s="160"/>
      <c r="CA733" s="162"/>
      <c r="CB733" s="160"/>
      <c r="CH733" s="66"/>
      <c r="CI733" s="162"/>
      <c r="CJ733" s="155"/>
      <c r="CK733" s="155"/>
      <c r="CL733" s="155"/>
      <c r="CO733" s="66"/>
      <c r="CP733" s="162"/>
      <c r="CQ733" s="160"/>
      <c r="DT733" s="66"/>
      <c r="DU733" s="162"/>
      <c r="DV733" s="160"/>
      <c r="EE733" s="66"/>
      <c r="EF733" s="162"/>
      <c r="EG733" s="160"/>
      <c r="ER733" s="66"/>
      <c r="ES733" s="162"/>
      <c r="ET733" s="160"/>
      <c r="FR733" s="66"/>
      <c r="FS733" s="162"/>
      <c r="FT733" s="160"/>
      <c r="GR733" s="66"/>
      <c r="GS733" s="162"/>
      <c r="GT733" s="160"/>
      <c r="HG733" s="66"/>
      <c r="HH733" s="162"/>
      <c r="HK733" s="66"/>
    </row>
    <row r="734" spans="2:219">
      <c r="B734" s="160"/>
      <c r="I734" s="161"/>
      <c r="J734" s="161"/>
      <c r="L734" s="162"/>
      <c r="M734" s="160"/>
      <c r="R734" s="66"/>
      <c r="S734" s="162"/>
      <c r="Y734" s="66"/>
      <c r="Z734" s="162"/>
      <c r="AA734" s="160"/>
      <c r="AJ734" s="66"/>
      <c r="AK734" s="162"/>
      <c r="AL734" s="160"/>
      <c r="AS734" s="66"/>
      <c r="AT734" s="162"/>
      <c r="AU734" s="160"/>
      <c r="AZ734" s="66"/>
      <c r="BA734" s="162"/>
      <c r="BB734" s="160"/>
      <c r="BK734" s="66"/>
      <c r="BL734" s="162"/>
      <c r="BM734" s="160"/>
      <c r="BS734" s="66"/>
      <c r="BT734" s="162"/>
      <c r="BU734" s="160"/>
      <c r="CA734" s="162"/>
      <c r="CB734" s="160"/>
      <c r="CH734" s="66"/>
      <c r="CI734" s="162"/>
      <c r="CJ734" s="155"/>
      <c r="CK734" s="155"/>
      <c r="CL734" s="155"/>
      <c r="CO734" s="66"/>
      <c r="CP734" s="162"/>
      <c r="CQ734" s="160"/>
      <c r="DT734" s="66"/>
      <c r="DU734" s="162"/>
      <c r="DV734" s="160"/>
      <c r="EE734" s="66"/>
      <c r="EF734" s="162"/>
      <c r="EG734" s="160"/>
      <c r="ER734" s="66"/>
      <c r="ES734" s="162"/>
      <c r="ET734" s="160"/>
      <c r="FR734" s="66"/>
      <c r="FS734" s="162"/>
      <c r="FT734" s="160"/>
      <c r="GR734" s="66"/>
      <c r="GS734" s="162"/>
      <c r="GT734" s="160"/>
      <c r="HG734" s="66"/>
      <c r="HH734" s="162"/>
      <c r="HK734" s="66"/>
    </row>
    <row r="735" spans="2:219">
      <c r="B735" s="160"/>
      <c r="I735" s="161"/>
      <c r="J735" s="161"/>
      <c r="L735" s="162"/>
      <c r="M735" s="160"/>
      <c r="R735" s="66"/>
      <c r="S735" s="162"/>
      <c r="Y735" s="66"/>
      <c r="Z735" s="162"/>
      <c r="AA735" s="160"/>
      <c r="AJ735" s="66"/>
      <c r="AK735" s="162"/>
      <c r="AL735" s="160"/>
      <c r="AS735" s="66"/>
      <c r="AT735" s="162"/>
      <c r="AU735" s="160"/>
      <c r="AZ735" s="66"/>
      <c r="BA735" s="162"/>
      <c r="BB735" s="160"/>
      <c r="BK735" s="66"/>
      <c r="BL735" s="162"/>
      <c r="BM735" s="160"/>
      <c r="BS735" s="66"/>
      <c r="BT735" s="162"/>
      <c r="BU735" s="160"/>
      <c r="CA735" s="162"/>
      <c r="CB735" s="160"/>
      <c r="CH735" s="66"/>
      <c r="CI735" s="162"/>
      <c r="CJ735" s="155"/>
      <c r="CK735" s="155"/>
      <c r="CL735" s="155"/>
      <c r="CO735" s="66"/>
      <c r="CP735" s="162"/>
      <c r="CQ735" s="160"/>
      <c r="DT735" s="66"/>
      <c r="DU735" s="162"/>
      <c r="DV735" s="160"/>
      <c r="EE735" s="66"/>
      <c r="EF735" s="162"/>
      <c r="EG735" s="160"/>
      <c r="ER735" s="66"/>
      <c r="ES735" s="162"/>
      <c r="ET735" s="160"/>
      <c r="FR735" s="66"/>
      <c r="FS735" s="162"/>
      <c r="FT735" s="160"/>
      <c r="GR735" s="66"/>
      <c r="GS735" s="162"/>
      <c r="GT735" s="160"/>
      <c r="HG735" s="66"/>
      <c r="HH735" s="162"/>
      <c r="HK735" s="66"/>
    </row>
    <row r="736" spans="2:219">
      <c r="B736" s="160"/>
      <c r="I736" s="161"/>
      <c r="J736" s="161"/>
      <c r="L736" s="162"/>
      <c r="M736" s="160"/>
      <c r="R736" s="66"/>
      <c r="S736" s="162"/>
      <c r="Y736" s="66"/>
      <c r="Z736" s="162"/>
      <c r="AA736" s="160"/>
      <c r="AJ736" s="66"/>
      <c r="AK736" s="162"/>
      <c r="AL736" s="160"/>
      <c r="AS736" s="66"/>
      <c r="AT736" s="162"/>
      <c r="AU736" s="160"/>
      <c r="AZ736" s="66"/>
      <c r="BA736" s="162"/>
      <c r="BB736" s="160"/>
      <c r="BK736" s="66"/>
      <c r="BL736" s="162"/>
      <c r="BM736" s="160"/>
      <c r="BS736" s="66"/>
      <c r="BT736" s="162"/>
      <c r="BU736" s="160"/>
      <c r="CA736" s="162"/>
      <c r="CB736" s="160"/>
      <c r="CH736" s="66"/>
      <c r="CI736" s="162"/>
      <c r="CJ736" s="155"/>
      <c r="CK736" s="155"/>
      <c r="CL736" s="155"/>
      <c r="CO736" s="66"/>
      <c r="CP736" s="162"/>
      <c r="CQ736" s="160"/>
      <c r="DT736" s="66"/>
      <c r="DU736" s="162"/>
      <c r="DV736" s="160"/>
      <c r="EE736" s="66"/>
      <c r="EF736" s="162"/>
      <c r="EG736" s="160"/>
      <c r="ER736" s="66"/>
      <c r="ES736" s="162"/>
      <c r="ET736" s="160"/>
      <c r="FR736" s="66"/>
      <c r="FS736" s="162"/>
      <c r="FT736" s="160"/>
      <c r="GR736" s="66"/>
      <c r="GS736" s="162"/>
      <c r="GT736" s="160"/>
      <c r="HG736" s="66"/>
      <c r="HH736" s="162"/>
      <c r="HK736" s="66"/>
    </row>
    <row r="737" spans="2:219">
      <c r="B737" s="160"/>
      <c r="I737" s="161"/>
      <c r="J737" s="161"/>
      <c r="L737" s="162"/>
      <c r="M737" s="160"/>
      <c r="R737" s="66"/>
      <c r="S737" s="162"/>
      <c r="Y737" s="66"/>
      <c r="Z737" s="162"/>
      <c r="AA737" s="160"/>
      <c r="AJ737" s="66"/>
      <c r="AK737" s="162"/>
      <c r="AL737" s="160"/>
      <c r="AS737" s="66"/>
      <c r="AT737" s="162"/>
      <c r="AU737" s="160"/>
      <c r="AZ737" s="66"/>
      <c r="BA737" s="162"/>
      <c r="BB737" s="160"/>
      <c r="BK737" s="66"/>
      <c r="BL737" s="162"/>
      <c r="BM737" s="160"/>
      <c r="BS737" s="66"/>
      <c r="BT737" s="162"/>
      <c r="BU737" s="160"/>
      <c r="CA737" s="162"/>
      <c r="CB737" s="160"/>
      <c r="CH737" s="66"/>
      <c r="CI737" s="162"/>
      <c r="CJ737" s="155"/>
      <c r="CK737" s="155"/>
      <c r="CL737" s="155"/>
      <c r="CO737" s="66"/>
      <c r="CP737" s="162"/>
      <c r="CQ737" s="160"/>
      <c r="DT737" s="66"/>
      <c r="DU737" s="162"/>
      <c r="DV737" s="160"/>
      <c r="EE737" s="66"/>
      <c r="EF737" s="162"/>
      <c r="EG737" s="160"/>
      <c r="ER737" s="66"/>
      <c r="ES737" s="162"/>
      <c r="ET737" s="160"/>
      <c r="FR737" s="66"/>
      <c r="FS737" s="162"/>
      <c r="FT737" s="160"/>
      <c r="GR737" s="66"/>
      <c r="GS737" s="162"/>
      <c r="GT737" s="160"/>
      <c r="HG737" s="66"/>
      <c r="HH737" s="162"/>
      <c r="HK737" s="66"/>
    </row>
    <row r="738" spans="2:219">
      <c r="B738" s="160"/>
      <c r="I738" s="161"/>
      <c r="J738" s="161"/>
      <c r="L738" s="162"/>
      <c r="M738" s="160"/>
      <c r="R738" s="66"/>
      <c r="S738" s="162"/>
      <c r="Y738" s="66"/>
      <c r="Z738" s="162"/>
      <c r="AA738" s="160"/>
      <c r="AJ738" s="66"/>
      <c r="AK738" s="162"/>
      <c r="AL738" s="160"/>
      <c r="AS738" s="66"/>
      <c r="AT738" s="162"/>
      <c r="AU738" s="160"/>
      <c r="AZ738" s="66"/>
      <c r="BA738" s="162"/>
      <c r="BB738" s="160"/>
      <c r="BK738" s="66"/>
      <c r="BL738" s="162"/>
      <c r="BM738" s="160"/>
      <c r="BS738" s="66"/>
      <c r="BT738" s="162"/>
      <c r="BU738" s="160"/>
      <c r="CA738" s="162"/>
      <c r="CB738" s="160"/>
      <c r="CH738" s="66"/>
      <c r="CI738" s="162"/>
      <c r="CJ738" s="155"/>
      <c r="CK738" s="155"/>
      <c r="CL738" s="155"/>
      <c r="CO738" s="66"/>
      <c r="CP738" s="162"/>
      <c r="CQ738" s="160"/>
      <c r="DT738" s="66"/>
      <c r="DU738" s="162"/>
      <c r="DV738" s="160"/>
      <c r="EE738" s="66"/>
      <c r="EF738" s="162"/>
      <c r="EG738" s="160"/>
      <c r="ER738" s="66"/>
      <c r="ES738" s="162"/>
      <c r="ET738" s="160"/>
      <c r="FR738" s="66"/>
      <c r="FS738" s="162"/>
      <c r="FT738" s="160"/>
      <c r="GR738" s="66"/>
      <c r="GS738" s="162"/>
      <c r="GT738" s="160"/>
      <c r="HG738" s="66"/>
      <c r="HH738" s="162"/>
      <c r="HK738" s="66"/>
    </row>
    <row r="739" spans="2:219">
      <c r="B739" s="160"/>
      <c r="I739" s="161"/>
      <c r="J739" s="161"/>
      <c r="L739" s="162"/>
      <c r="M739" s="160"/>
      <c r="R739" s="66"/>
      <c r="S739" s="162"/>
      <c r="Y739" s="66"/>
      <c r="Z739" s="162"/>
      <c r="AA739" s="160"/>
      <c r="AJ739" s="66"/>
      <c r="AK739" s="162"/>
      <c r="AL739" s="160"/>
      <c r="AS739" s="66"/>
      <c r="AT739" s="162"/>
      <c r="AU739" s="160"/>
      <c r="AZ739" s="66"/>
      <c r="BA739" s="162"/>
      <c r="BB739" s="160"/>
      <c r="BK739" s="66"/>
      <c r="BL739" s="162"/>
      <c r="BM739" s="160"/>
      <c r="BS739" s="66"/>
      <c r="BT739" s="162"/>
      <c r="BU739" s="160"/>
      <c r="CA739" s="162"/>
      <c r="CB739" s="160"/>
      <c r="CH739" s="66"/>
      <c r="CI739" s="162"/>
      <c r="CJ739" s="155"/>
      <c r="CK739" s="155"/>
      <c r="CL739" s="155"/>
      <c r="CO739" s="66"/>
      <c r="CP739" s="162"/>
      <c r="CQ739" s="160"/>
      <c r="DT739" s="66"/>
      <c r="DU739" s="162"/>
      <c r="DV739" s="160"/>
      <c r="EE739" s="66"/>
      <c r="EF739" s="162"/>
      <c r="EG739" s="160"/>
      <c r="ER739" s="66"/>
      <c r="ES739" s="162"/>
      <c r="ET739" s="160"/>
      <c r="FR739" s="66"/>
      <c r="FS739" s="162"/>
      <c r="FT739" s="160"/>
      <c r="GR739" s="66"/>
      <c r="GS739" s="162"/>
      <c r="GT739" s="160"/>
      <c r="HG739" s="66"/>
      <c r="HH739" s="162"/>
      <c r="HK739" s="66"/>
    </row>
    <row r="740" spans="2:219">
      <c r="B740" s="160"/>
      <c r="I740" s="161"/>
      <c r="J740" s="161"/>
      <c r="L740" s="162"/>
      <c r="M740" s="160"/>
      <c r="R740" s="66"/>
      <c r="S740" s="162"/>
      <c r="Y740" s="66"/>
      <c r="Z740" s="162"/>
      <c r="AA740" s="160"/>
      <c r="AJ740" s="66"/>
      <c r="AK740" s="162"/>
      <c r="AL740" s="160"/>
      <c r="AS740" s="66"/>
      <c r="AT740" s="162"/>
      <c r="AU740" s="160"/>
      <c r="AZ740" s="66"/>
      <c r="BA740" s="162"/>
      <c r="BB740" s="160"/>
      <c r="BK740" s="66"/>
      <c r="BL740" s="162"/>
      <c r="BM740" s="160"/>
      <c r="BS740" s="66"/>
      <c r="BT740" s="162"/>
      <c r="BU740" s="160"/>
      <c r="CA740" s="162"/>
      <c r="CB740" s="160"/>
      <c r="CH740" s="66"/>
      <c r="CI740" s="162"/>
      <c r="CJ740" s="155"/>
      <c r="CK740" s="155"/>
      <c r="CL740" s="155"/>
      <c r="CO740" s="66"/>
      <c r="CP740" s="162"/>
      <c r="CQ740" s="160"/>
      <c r="DT740" s="66"/>
      <c r="DU740" s="162"/>
      <c r="DV740" s="160"/>
      <c r="EE740" s="66"/>
      <c r="EF740" s="162"/>
      <c r="EG740" s="160"/>
      <c r="ER740" s="66"/>
      <c r="ES740" s="162"/>
      <c r="ET740" s="160"/>
      <c r="FR740" s="66"/>
      <c r="FS740" s="162"/>
      <c r="FT740" s="160"/>
      <c r="GR740" s="66"/>
      <c r="GS740" s="162"/>
      <c r="GT740" s="160"/>
      <c r="HG740" s="66"/>
      <c r="HH740" s="162"/>
      <c r="HK740" s="66"/>
    </row>
    <row r="741" spans="2:219">
      <c r="B741" s="160"/>
      <c r="I741" s="161"/>
      <c r="J741" s="161"/>
      <c r="L741" s="162"/>
      <c r="M741" s="160"/>
      <c r="R741" s="66"/>
      <c r="S741" s="162"/>
      <c r="Y741" s="66"/>
      <c r="Z741" s="162"/>
      <c r="AA741" s="160"/>
      <c r="AJ741" s="66"/>
      <c r="AK741" s="162"/>
      <c r="AL741" s="160"/>
      <c r="AS741" s="66"/>
      <c r="AT741" s="162"/>
      <c r="AU741" s="160"/>
      <c r="AZ741" s="66"/>
      <c r="BA741" s="162"/>
      <c r="BB741" s="160"/>
      <c r="BK741" s="66"/>
      <c r="BL741" s="162"/>
      <c r="BM741" s="160"/>
      <c r="BS741" s="66"/>
      <c r="BT741" s="162"/>
      <c r="BU741" s="160"/>
      <c r="CA741" s="162"/>
      <c r="CB741" s="160"/>
      <c r="CH741" s="66"/>
      <c r="CI741" s="162"/>
      <c r="CJ741" s="155"/>
      <c r="CK741" s="155"/>
      <c r="CL741" s="155"/>
      <c r="CO741" s="66"/>
      <c r="CP741" s="162"/>
      <c r="CQ741" s="160"/>
      <c r="DT741" s="66"/>
      <c r="DU741" s="162"/>
      <c r="DV741" s="160"/>
      <c r="EE741" s="66"/>
      <c r="EF741" s="162"/>
      <c r="EG741" s="160"/>
      <c r="ER741" s="66"/>
      <c r="ES741" s="162"/>
      <c r="ET741" s="160"/>
      <c r="FR741" s="66"/>
      <c r="FS741" s="162"/>
      <c r="FT741" s="160"/>
      <c r="GR741" s="66"/>
      <c r="GS741" s="162"/>
      <c r="GT741" s="160"/>
      <c r="HG741" s="66"/>
      <c r="HH741" s="162"/>
      <c r="HK741" s="66"/>
    </row>
    <row r="742" spans="2:219">
      <c r="B742" s="160"/>
      <c r="I742" s="161"/>
      <c r="J742" s="161"/>
      <c r="L742" s="162"/>
      <c r="M742" s="160"/>
      <c r="R742" s="66"/>
      <c r="S742" s="162"/>
      <c r="Y742" s="66"/>
      <c r="Z742" s="162"/>
      <c r="AA742" s="160"/>
      <c r="AJ742" s="66"/>
      <c r="AK742" s="162"/>
      <c r="AL742" s="160"/>
      <c r="AS742" s="66"/>
      <c r="AT742" s="162"/>
      <c r="AU742" s="160"/>
      <c r="AZ742" s="66"/>
      <c r="BA742" s="162"/>
      <c r="BB742" s="160"/>
      <c r="BK742" s="66"/>
      <c r="BL742" s="162"/>
      <c r="BM742" s="160"/>
      <c r="BS742" s="66"/>
      <c r="BT742" s="162"/>
      <c r="BU742" s="160"/>
      <c r="CA742" s="162"/>
      <c r="CB742" s="160"/>
      <c r="CH742" s="66"/>
      <c r="CI742" s="162"/>
      <c r="CJ742" s="155"/>
      <c r="CK742" s="155"/>
      <c r="CL742" s="155"/>
      <c r="CO742" s="66"/>
      <c r="CP742" s="162"/>
      <c r="CQ742" s="160"/>
      <c r="DT742" s="66"/>
      <c r="DU742" s="162"/>
      <c r="DV742" s="160"/>
      <c r="EE742" s="66"/>
      <c r="EF742" s="162"/>
      <c r="EG742" s="160"/>
      <c r="ER742" s="66"/>
      <c r="ES742" s="162"/>
      <c r="ET742" s="160"/>
      <c r="FR742" s="66"/>
      <c r="FS742" s="162"/>
      <c r="FT742" s="160"/>
      <c r="GR742" s="66"/>
      <c r="GS742" s="162"/>
      <c r="GT742" s="160"/>
      <c r="HG742" s="66"/>
      <c r="HH742" s="162"/>
      <c r="HK742" s="66"/>
    </row>
    <row r="743" spans="2:219">
      <c r="B743" s="160"/>
      <c r="I743" s="161"/>
      <c r="J743" s="161"/>
      <c r="L743" s="162"/>
      <c r="M743" s="160"/>
      <c r="R743" s="66"/>
      <c r="S743" s="162"/>
      <c r="Y743" s="66"/>
      <c r="Z743" s="162"/>
      <c r="AA743" s="160"/>
      <c r="AJ743" s="66"/>
      <c r="AK743" s="162"/>
      <c r="AL743" s="160"/>
      <c r="AS743" s="66"/>
      <c r="AT743" s="162"/>
      <c r="AU743" s="160"/>
      <c r="AZ743" s="66"/>
      <c r="BA743" s="162"/>
      <c r="BB743" s="160"/>
      <c r="BK743" s="66"/>
      <c r="BL743" s="162"/>
      <c r="BM743" s="160"/>
      <c r="BS743" s="66"/>
      <c r="BT743" s="162"/>
      <c r="BU743" s="160"/>
      <c r="CA743" s="162"/>
      <c r="CB743" s="160"/>
      <c r="CH743" s="66"/>
      <c r="CI743" s="162"/>
      <c r="CJ743" s="155"/>
      <c r="CK743" s="155"/>
      <c r="CL743" s="155"/>
      <c r="CO743" s="66"/>
      <c r="CP743" s="162"/>
      <c r="CQ743" s="160"/>
      <c r="DT743" s="66"/>
      <c r="DU743" s="162"/>
      <c r="DV743" s="160"/>
      <c r="EE743" s="66"/>
      <c r="EF743" s="162"/>
      <c r="EG743" s="160"/>
      <c r="ER743" s="66"/>
      <c r="ES743" s="162"/>
      <c r="ET743" s="160"/>
      <c r="FR743" s="66"/>
      <c r="FS743" s="162"/>
      <c r="FT743" s="160"/>
      <c r="GR743" s="66"/>
      <c r="GS743" s="162"/>
      <c r="GT743" s="160"/>
      <c r="HG743" s="66"/>
      <c r="HH743" s="162"/>
      <c r="HK743" s="66"/>
    </row>
    <row r="744" spans="2:219">
      <c r="B744" s="160"/>
      <c r="I744" s="161"/>
      <c r="J744" s="161"/>
      <c r="L744" s="162"/>
      <c r="M744" s="160"/>
      <c r="R744" s="66"/>
      <c r="S744" s="162"/>
      <c r="Y744" s="66"/>
      <c r="Z744" s="162"/>
      <c r="AA744" s="160"/>
      <c r="AJ744" s="66"/>
      <c r="AK744" s="162"/>
      <c r="AL744" s="160"/>
      <c r="AS744" s="66"/>
      <c r="AT744" s="162"/>
      <c r="AU744" s="160"/>
      <c r="AZ744" s="66"/>
      <c r="BA744" s="162"/>
      <c r="BB744" s="160"/>
      <c r="BK744" s="66"/>
      <c r="BL744" s="162"/>
      <c r="BM744" s="160"/>
      <c r="BS744" s="66"/>
      <c r="BT744" s="162"/>
      <c r="BU744" s="160"/>
      <c r="CA744" s="162"/>
      <c r="CB744" s="160"/>
      <c r="CH744" s="66"/>
      <c r="CI744" s="162"/>
      <c r="CJ744" s="155"/>
      <c r="CK744" s="155"/>
      <c r="CL744" s="155"/>
      <c r="CO744" s="66"/>
      <c r="CP744" s="162"/>
      <c r="CQ744" s="160"/>
      <c r="DT744" s="66"/>
      <c r="DU744" s="162"/>
      <c r="DV744" s="160"/>
      <c r="EE744" s="66"/>
      <c r="EF744" s="162"/>
      <c r="EG744" s="160"/>
      <c r="ER744" s="66"/>
      <c r="ES744" s="162"/>
      <c r="ET744" s="160"/>
      <c r="FR744" s="66"/>
      <c r="FS744" s="162"/>
      <c r="FT744" s="160"/>
      <c r="GR744" s="66"/>
      <c r="GS744" s="162"/>
      <c r="GT744" s="160"/>
      <c r="HG744" s="66"/>
      <c r="HH744" s="162"/>
      <c r="HK744" s="66"/>
    </row>
    <row r="745" spans="2:219">
      <c r="B745" s="160"/>
      <c r="I745" s="161"/>
      <c r="J745" s="161"/>
      <c r="L745" s="162"/>
      <c r="M745" s="160"/>
      <c r="R745" s="66"/>
      <c r="S745" s="162"/>
      <c r="Y745" s="66"/>
      <c r="Z745" s="162"/>
      <c r="AA745" s="160"/>
      <c r="AJ745" s="66"/>
      <c r="AK745" s="162"/>
      <c r="AL745" s="160"/>
      <c r="AS745" s="66"/>
      <c r="AT745" s="162"/>
      <c r="AU745" s="160"/>
      <c r="AZ745" s="66"/>
      <c r="BA745" s="162"/>
      <c r="BB745" s="160"/>
      <c r="BK745" s="66"/>
      <c r="BL745" s="162"/>
      <c r="BM745" s="160"/>
      <c r="BS745" s="66"/>
      <c r="BT745" s="162"/>
      <c r="BU745" s="160"/>
      <c r="CA745" s="162"/>
      <c r="CB745" s="160"/>
      <c r="CH745" s="66"/>
      <c r="CI745" s="162"/>
      <c r="CJ745" s="155"/>
      <c r="CK745" s="155"/>
      <c r="CL745" s="155"/>
      <c r="CO745" s="66"/>
      <c r="CP745" s="162"/>
      <c r="CQ745" s="160"/>
      <c r="DT745" s="66"/>
      <c r="DU745" s="162"/>
      <c r="DV745" s="160"/>
      <c r="EE745" s="66"/>
      <c r="EF745" s="162"/>
      <c r="EG745" s="160"/>
      <c r="ER745" s="66"/>
      <c r="ES745" s="162"/>
      <c r="ET745" s="160"/>
      <c r="FR745" s="66"/>
      <c r="FS745" s="162"/>
      <c r="FT745" s="160"/>
      <c r="GR745" s="66"/>
      <c r="GS745" s="162"/>
      <c r="GT745" s="160"/>
      <c r="HG745" s="66"/>
      <c r="HH745" s="162"/>
      <c r="HK745" s="66"/>
    </row>
    <row r="746" spans="2:219">
      <c r="B746" s="160"/>
      <c r="I746" s="161"/>
      <c r="J746" s="161"/>
      <c r="L746" s="162"/>
      <c r="M746" s="160"/>
      <c r="R746" s="66"/>
      <c r="S746" s="162"/>
      <c r="Y746" s="66"/>
      <c r="Z746" s="162"/>
      <c r="AA746" s="160"/>
      <c r="AJ746" s="66"/>
      <c r="AK746" s="162"/>
      <c r="AL746" s="160"/>
      <c r="AS746" s="66"/>
      <c r="AT746" s="162"/>
      <c r="AU746" s="160"/>
      <c r="AZ746" s="66"/>
      <c r="BA746" s="162"/>
      <c r="BB746" s="160"/>
      <c r="BK746" s="66"/>
      <c r="BL746" s="162"/>
      <c r="BM746" s="160"/>
      <c r="BS746" s="66"/>
      <c r="BT746" s="162"/>
      <c r="BU746" s="160"/>
      <c r="CA746" s="162"/>
      <c r="CB746" s="160"/>
      <c r="CH746" s="66"/>
      <c r="CI746" s="162"/>
      <c r="CJ746" s="155"/>
      <c r="CK746" s="155"/>
      <c r="CL746" s="155"/>
      <c r="CO746" s="66"/>
      <c r="CP746" s="162"/>
      <c r="CQ746" s="160"/>
      <c r="DT746" s="66"/>
      <c r="DU746" s="162"/>
      <c r="DV746" s="160"/>
      <c r="EE746" s="66"/>
      <c r="EF746" s="162"/>
      <c r="EG746" s="160"/>
      <c r="ER746" s="66"/>
      <c r="ES746" s="162"/>
      <c r="ET746" s="160"/>
      <c r="FR746" s="66"/>
      <c r="FS746" s="162"/>
      <c r="FT746" s="160"/>
      <c r="GR746" s="66"/>
      <c r="GS746" s="162"/>
      <c r="GT746" s="160"/>
      <c r="HG746" s="66"/>
      <c r="HH746" s="162"/>
      <c r="HK746" s="66"/>
    </row>
    <row r="747" spans="2:219">
      <c r="B747" s="160"/>
      <c r="I747" s="161"/>
      <c r="J747" s="161"/>
      <c r="L747" s="162"/>
      <c r="M747" s="160"/>
      <c r="R747" s="66"/>
      <c r="S747" s="162"/>
      <c r="Y747" s="66"/>
      <c r="Z747" s="162"/>
      <c r="AA747" s="160"/>
      <c r="AJ747" s="66"/>
      <c r="AK747" s="162"/>
      <c r="AL747" s="160"/>
      <c r="AS747" s="66"/>
      <c r="AT747" s="162"/>
      <c r="AU747" s="160"/>
      <c r="AZ747" s="66"/>
      <c r="BA747" s="162"/>
      <c r="BB747" s="160"/>
      <c r="BK747" s="66"/>
      <c r="BL747" s="162"/>
      <c r="BM747" s="160"/>
      <c r="BS747" s="66"/>
      <c r="BT747" s="162"/>
      <c r="BU747" s="160"/>
      <c r="CA747" s="162"/>
      <c r="CB747" s="160"/>
      <c r="CH747" s="66"/>
      <c r="CI747" s="162"/>
      <c r="CJ747" s="155"/>
      <c r="CK747" s="155"/>
      <c r="CL747" s="155"/>
      <c r="CO747" s="66"/>
      <c r="CP747" s="162"/>
      <c r="CQ747" s="160"/>
      <c r="DT747" s="66"/>
      <c r="DU747" s="162"/>
      <c r="DV747" s="160"/>
      <c r="EE747" s="66"/>
      <c r="EF747" s="162"/>
      <c r="EG747" s="160"/>
      <c r="ER747" s="66"/>
      <c r="ES747" s="162"/>
      <c r="ET747" s="160"/>
      <c r="FR747" s="66"/>
      <c r="FS747" s="162"/>
      <c r="FT747" s="160"/>
      <c r="GR747" s="66"/>
      <c r="GS747" s="162"/>
      <c r="GT747" s="160"/>
      <c r="HG747" s="66"/>
      <c r="HH747" s="162"/>
      <c r="HK747" s="66"/>
    </row>
    <row r="748" spans="2:219">
      <c r="B748" s="160"/>
      <c r="I748" s="161"/>
      <c r="J748" s="161"/>
      <c r="L748" s="162"/>
      <c r="M748" s="160"/>
      <c r="R748" s="66"/>
      <c r="S748" s="162"/>
      <c r="Y748" s="66"/>
      <c r="Z748" s="162"/>
      <c r="AA748" s="160"/>
      <c r="AJ748" s="66"/>
      <c r="AK748" s="162"/>
      <c r="AL748" s="160"/>
      <c r="AS748" s="66"/>
      <c r="AT748" s="162"/>
      <c r="AU748" s="160"/>
      <c r="AZ748" s="66"/>
      <c r="BA748" s="162"/>
      <c r="BB748" s="160"/>
      <c r="BK748" s="66"/>
      <c r="BL748" s="162"/>
      <c r="BM748" s="160"/>
      <c r="BS748" s="66"/>
      <c r="BT748" s="162"/>
      <c r="BU748" s="160"/>
      <c r="CA748" s="162"/>
      <c r="CB748" s="160"/>
      <c r="CH748" s="66"/>
      <c r="CI748" s="162"/>
      <c r="CJ748" s="155"/>
      <c r="CK748" s="155"/>
      <c r="CL748" s="155"/>
      <c r="CO748" s="66"/>
      <c r="CP748" s="162"/>
      <c r="CQ748" s="160"/>
      <c r="DT748" s="66"/>
      <c r="DU748" s="162"/>
      <c r="DV748" s="160"/>
      <c r="EE748" s="66"/>
      <c r="EF748" s="162"/>
      <c r="EG748" s="160"/>
      <c r="ER748" s="66"/>
      <c r="ES748" s="162"/>
      <c r="ET748" s="160"/>
      <c r="FR748" s="66"/>
      <c r="FS748" s="162"/>
      <c r="FT748" s="160"/>
      <c r="GR748" s="66"/>
      <c r="GS748" s="162"/>
      <c r="GT748" s="160"/>
      <c r="HG748" s="66"/>
      <c r="HH748" s="162"/>
      <c r="HK748" s="66"/>
    </row>
    <row r="749" spans="2:219">
      <c r="B749" s="160"/>
      <c r="I749" s="161"/>
      <c r="J749" s="161"/>
      <c r="L749" s="162"/>
      <c r="M749" s="160"/>
      <c r="R749" s="66"/>
      <c r="S749" s="162"/>
      <c r="Y749" s="66"/>
      <c r="Z749" s="162"/>
      <c r="AA749" s="160"/>
      <c r="AJ749" s="66"/>
      <c r="AK749" s="162"/>
      <c r="AL749" s="160"/>
      <c r="AS749" s="66"/>
      <c r="AT749" s="162"/>
      <c r="AU749" s="160"/>
      <c r="AZ749" s="66"/>
      <c r="BA749" s="162"/>
      <c r="BB749" s="160"/>
      <c r="BK749" s="66"/>
      <c r="BL749" s="162"/>
      <c r="BM749" s="160"/>
      <c r="BS749" s="66"/>
      <c r="BT749" s="162"/>
      <c r="BU749" s="160"/>
      <c r="CA749" s="162"/>
      <c r="CB749" s="160"/>
      <c r="CH749" s="66"/>
      <c r="CI749" s="162"/>
      <c r="CJ749" s="155"/>
      <c r="CK749" s="155"/>
      <c r="CL749" s="155"/>
      <c r="CO749" s="66"/>
      <c r="CP749" s="162"/>
      <c r="CQ749" s="160"/>
      <c r="DT749" s="66"/>
      <c r="DU749" s="162"/>
      <c r="DV749" s="160"/>
      <c r="EE749" s="66"/>
      <c r="EF749" s="162"/>
      <c r="EG749" s="160"/>
      <c r="ER749" s="66"/>
      <c r="ES749" s="162"/>
      <c r="ET749" s="160"/>
      <c r="FR749" s="66"/>
      <c r="FS749" s="162"/>
      <c r="FT749" s="160"/>
      <c r="GR749" s="66"/>
      <c r="GS749" s="162"/>
      <c r="GT749" s="160"/>
      <c r="HG749" s="66"/>
      <c r="HH749" s="162"/>
      <c r="HK749" s="66"/>
    </row>
    <row r="750" spans="2:219">
      <c r="B750" s="160"/>
      <c r="I750" s="161"/>
      <c r="J750" s="161"/>
      <c r="L750" s="162"/>
      <c r="M750" s="160"/>
      <c r="R750" s="66"/>
      <c r="S750" s="162"/>
      <c r="Y750" s="66"/>
      <c r="Z750" s="162"/>
      <c r="AA750" s="160"/>
      <c r="AJ750" s="66"/>
      <c r="AK750" s="162"/>
      <c r="AL750" s="160"/>
      <c r="AS750" s="66"/>
      <c r="AT750" s="162"/>
      <c r="AU750" s="160"/>
      <c r="AZ750" s="66"/>
      <c r="BA750" s="162"/>
      <c r="BB750" s="160"/>
      <c r="BK750" s="66"/>
      <c r="BL750" s="162"/>
      <c r="BM750" s="160"/>
      <c r="BS750" s="66"/>
      <c r="BT750" s="162"/>
      <c r="BU750" s="160"/>
      <c r="CA750" s="162"/>
      <c r="CB750" s="160"/>
      <c r="CH750" s="66"/>
      <c r="CI750" s="162"/>
      <c r="CJ750" s="155"/>
      <c r="CK750" s="155"/>
      <c r="CL750" s="155"/>
      <c r="CO750" s="66"/>
      <c r="CP750" s="162"/>
      <c r="CQ750" s="160"/>
      <c r="DT750" s="66"/>
      <c r="DU750" s="162"/>
      <c r="DV750" s="160"/>
      <c r="EE750" s="66"/>
      <c r="EF750" s="162"/>
      <c r="EG750" s="160"/>
      <c r="ER750" s="66"/>
      <c r="ES750" s="162"/>
      <c r="ET750" s="160"/>
      <c r="FR750" s="66"/>
      <c r="FS750" s="162"/>
      <c r="FT750" s="160"/>
      <c r="GR750" s="66"/>
      <c r="GS750" s="162"/>
      <c r="GT750" s="160"/>
      <c r="HG750" s="66"/>
      <c r="HH750" s="162"/>
      <c r="HK750" s="66"/>
    </row>
    <row r="751" spans="2:219">
      <c r="B751" s="160"/>
      <c r="I751" s="161"/>
      <c r="J751" s="161"/>
      <c r="L751" s="162"/>
      <c r="M751" s="160"/>
      <c r="R751" s="66"/>
      <c r="S751" s="162"/>
      <c r="Y751" s="66"/>
      <c r="Z751" s="162"/>
      <c r="AA751" s="160"/>
      <c r="AJ751" s="66"/>
      <c r="AK751" s="162"/>
      <c r="AL751" s="160"/>
      <c r="AS751" s="66"/>
      <c r="AT751" s="162"/>
      <c r="AU751" s="160"/>
      <c r="AZ751" s="66"/>
      <c r="BA751" s="162"/>
      <c r="BB751" s="160"/>
      <c r="BK751" s="66"/>
      <c r="BL751" s="162"/>
      <c r="BM751" s="160"/>
      <c r="BS751" s="66"/>
      <c r="BT751" s="162"/>
      <c r="BU751" s="160"/>
      <c r="CA751" s="162"/>
      <c r="CB751" s="160"/>
      <c r="CH751" s="66"/>
      <c r="CI751" s="162"/>
      <c r="CJ751" s="155"/>
      <c r="CK751" s="155"/>
      <c r="CL751" s="155"/>
      <c r="CO751" s="66"/>
      <c r="CP751" s="162"/>
      <c r="CQ751" s="160"/>
      <c r="DT751" s="66"/>
      <c r="DU751" s="162"/>
      <c r="DV751" s="160"/>
      <c r="EE751" s="66"/>
      <c r="EF751" s="162"/>
      <c r="EG751" s="160"/>
      <c r="ER751" s="66"/>
      <c r="ES751" s="162"/>
      <c r="ET751" s="160"/>
      <c r="FR751" s="66"/>
      <c r="FS751" s="162"/>
      <c r="FT751" s="160"/>
      <c r="GR751" s="66"/>
      <c r="GS751" s="162"/>
      <c r="GT751" s="160"/>
      <c r="HG751" s="66"/>
      <c r="HH751" s="162"/>
      <c r="HK751" s="66"/>
    </row>
    <row r="752" spans="2:219">
      <c r="B752" s="160"/>
      <c r="I752" s="161"/>
      <c r="J752" s="161"/>
      <c r="L752" s="162"/>
      <c r="M752" s="160"/>
      <c r="R752" s="66"/>
      <c r="S752" s="162"/>
      <c r="Y752" s="66"/>
      <c r="Z752" s="162"/>
      <c r="AA752" s="160"/>
      <c r="AJ752" s="66"/>
      <c r="AK752" s="162"/>
      <c r="AL752" s="160"/>
      <c r="AS752" s="66"/>
      <c r="AT752" s="162"/>
      <c r="AU752" s="160"/>
      <c r="AZ752" s="66"/>
      <c r="BA752" s="162"/>
      <c r="BB752" s="160"/>
      <c r="BK752" s="66"/>
      <c r="BL752" s="162"/>
      <c r="BM752" s="160"/>
      <c r="BS752" s="66"/>
      <c r="BT752" s="162"/>
      <c r="BU752" s="160"/>
      <c r="CA752" s="162"/>
      <c r="CB752" s="160"/>
      <c r="CH752" s="66"/>
      <c r="CI752" s="162"/>
      <c r="CJ752" s="155"/>
      <c r="CK752" s="155"/>
      <c r="CL752" s="155"/>
      <c r="CO752" s="66"/>
      <c r="CP752" s="162"/>
      <c r="CQ752" s="160"/>
      <c r="DT752" s="66"/>
      <c r="DU752" s="162"/>
      <c r="DV752" s="160"/>
      <c r="EE752" s="66"/>
      <c r="EF752" s="162"/>
      <c r="EG752" s="160"/>
      <c r="ER752" s="66"/>
      <c r="ES752" s="162"/>
      <c r="ET752" s="160"/>
      <c r="FR752" s="66"/>
      <c r="FS752" s="162"/>
      <c r="FT752" s="160"/>
      <c r="GR752" s="66"/>
      <c r="GS752" s="162"/>
      <c r="GT752" s="160"/>
      <c r="HG752" s="66"/>
      <c r="HH752" s="162"/>
      <c r="HK752" s="66"/>
    </row>
    <row r="753" spans="2:219">
      <c r="B753" s="160"/>
      <c r="I753" s="161"/>
      <c r="J753" s="161"/>
      <c r="L753" s="162"/>
      <c r="M753" s="160"/>
      <c r="R753" s="66"/>
      <c r="S753" s="162"/>
      <c r="Y753" s="66"/>
      <c r="Z753" s="162"/>
      <c r="AA753" s="160"/>
      <c r="AJ753" s="66"/>
      <c r="AK753" s="162"/>
      <c r="AL753" s="160"/>
      <c r="AS753" s="66"/>
      <c r="AT753" s="162"/>
      <c r="AU753" s="160"/>
      <c r="AZ753" s="66"/>
      <c r="BA753" s="162"/>
      <c r="BB753" s="160"/>
      <c r="BK753" s="66"/>
      <c r="BL753" s="162"/>
      <c r="BM753" s="160"/>
      <c r="BS753" s="66"/>
      <c r="BT753" s="162"/>
      <c r="BU753" s="160"/>
      <c r="CA753" s="162"/>
      <c r="CB753" s="160"/>
      <c r="CH753" s="66"/>
      <c r="CI753" s="162"/>
      <c r="CJ753" s="155"/>
      <c r="CK753" s="155"/>
      <c r="CL753" s="155"/>
      <c r="CO753" s="66"/>
      <c r="CP753" s="162"/>
      <c r="CQ753" s="160"/>
      <c r="DT753" s="66"/>
      <c r="DU753" s="162"/>
      <c r="DV753" s="160"/>
      <c r="EE753" s="66"/>
      <c r="EF753" s="162"/>
      <c r="EG753" s="160"/>
      <c r="ER753" s="66"/>
      <c r="ES753" s="162"/>
      <c r="ET753" s="160"/>
      <c r="FR753" s="66"/>
      <c r="FS753" s="162"/>
      <c r="FT753" s="160"/>
      <c r="GR753" s="66"/>
      <c r="GS753" s="162"/>
      <c r="GT753" s="160"/>
      <c r="HG753" s="66"/>
      <c r="HH753" s="162"/>
      <c r="HK753" s="66"/>
    </row>
    <row r="754" spans="2:219">
      <c r="B754" s="160"/>
      <c r="I754" s="161"/>
      <c r="J754" s="161"/>
      <c r="L754" s="162"/>
      <c r="M754" s="160"/>
      <c r="R754" s="66"/>
      <c r="S754" s="162"/>
      <c r="Y754" s="66"/>
      <c r="Z754" s="162"/>
      <c r="AA754" s="160"/>
      <c r="AJ754" s="66"/>
      <c r="AK754" s="162"/>
      <c r="AL754" s="160"/>
      <c r="AS754" s="66"/>
      <c r="AT754" s="162"/>
      <c r="AU754" s="160"/>
      <c r="AZ754" s="66"/>
      <c r="BA754" s="162"/>
      <c r="BB754" s="160"/>
      <c r="BK754" s="66"/>
      <c r="BL754" s="162"/>
      <c r="BM754" s="160"/>
      <c r="BS754" s="66"/>
      <c r="BT754" s="162"/>
      <c r="BU754" s="160"/>
      <c r="CA754" s="162"/>
      <c r="CB754" s="160"/>
      <c r="CH754" s="66"/>
      <c r="CI754" s="162"/>
      <c r="CJ754" s="155"/>
      <c r="CK754" s="155"/>
      <c r="CL754" s="155"/>
      <c r="CO754" s="66"/>
      <c r="CP754" s="162"/>
      <c r="CQ754" s="160"/>
      <c r="DT754" s="66"/>
      <c r="DU754" s="162"/>
      <c r="DV754" s="160"/>
      <c r="EE754" s="66"/>
      <c r="EF754" s="162"/>
      <c r="EG754" s="160"/>
      <c r="ER754" s="66"/>
      <c r="ES754" s="162"/>
      <c r="ET754" s="160"/>
      <c r="FR754" s="66"/>
      <c r="FS754" s="162"/>
      <c r="FT754" s="160"/>
      <c r="GR754" s="66"/>
      <c r="GS754" s="162"/>
      <c r="GT754" s="160"/>
      <c r="HG754" s="66"/>
      <c r="HH754" s="162"/>
      <c r="HK754" s="66"/>
    </row>
    <row r="755" spans="2:219">
      <c r="B755" s="160"/>
      <c r="I755" s="161"/>
      <c r="J755" s="161"/>
      <c r="L755" s="162"/>
      <c r="M755" s="160"/>
      <c r="R755" s="66"/>
      <c r="S755" s="162"/>
      <c r="Y755" s="66"/>
      <c r="Z755" s="162"/>
      <c r="AA755" s="160"/>
      <c r="AJ755" s="66"/>
      <c r="AK755" s="162"/>
      <c r="AL755" s="160"/>
      <c r="AS755" s="66"/>
      <c r="AT755" s="162"/>
      <c r="AU755" s="160"/>
      <c r="AZ755" s="66"/>
      <c r="BA755" s="162"/>
      <c r="BB755" s="160"/>
      <c r="BK755" s="66"/>
      <c r="BL755" s="162"/>
      <c r="BM755" s="160"/>
      <c r="BS755" s="66"/>
      <c r="BT755" s="162"/>
      <c r="BU755" s="160"/>
      <c r="CA755" s="162"/>
      <c r="CB755" s="160"/>
      <c r="CH755" s="66"/>
      <c r="CI755" s="162"/>
      <c r="CJ755" s="155"/>
      <c r="CK755" s="155"/>
      <c r="CL755" s="155"/>
      <c r="CO755" s="66"/>
      <c r="CP755" s="162"/>
      <c r="CQ755" s="160"/>
      <c r="DT755" s="66"/>
      <c r="DU755" s="162"/>
      <c r="DV755" s="160"/>
      <c r="EE755" s="66"/>
      <c r="EF755" s="162"/>
      <c r="EG755" s="160"/>
      <c r="ER755" s="66"/>
      <c r="ES755" s="162"/>
      <c r="ET755" s="160"/>
      <c r="FR755" s="66"/>
      <c r="FS755" s="162"/>
      <c r="FT755" s="160"/>
      <c r="GR755" s="66"/>
      <c r="GS755" s="162"/>
      <c r="GT755" s="160"/>
      <c r="HG755" s="66"/>
      <c r="HH755" s="162"/>
      <c r="HK755" s="66"/>
    </row>
    <row r="756" spans="2:219">
      <c r="B756" s="160"/>
      <c r="I756" s="161"/>
      <c r="J756" s="161"/>
      <c r="L756" s="162"/>
      <c r="M756" s="160"/>
      <c r="R756" s="66"/>
      <c r="S756" s="162"/>
      <c r="Y756" s="66"/>
      <c r="Z756" s="162"/>
      <c r="AA756" s="160"/>
      <c r="AJ756" s="66"/>
      <c r="AK756" s="162"/>
      <c r="AL756" s="160"/>
      <c r="AS756" s="66"/>
      <c r="AT756" s="162"/>
      <c r="AU756" s="160"/>
      <c r="AZ756" s="66"/>
      <c r="BA756" s="162"/>
      <c r="BB756" s="160"/>
      <c r="BK756" s="66"/>
      <c r="BL756" s="162"/>
      <c r="BM756" s="160"/>
      <c r="BS756" s="66"/>
      <c r="BT756" s="162"/>
      <c r="BU756" s="160"/>
      <c r="CA756" s="162"/>
      <c r="CB756" s="160"/>
      <c r="CH756" s="66"/>
      <c r="CI756" s="162"/>
      <c r="CJ756" s="155"/>
      <c r="CK756" s="155"/>
      <c r="CL756" s="155"/>
      <c r="CO756" s="66"/>
      <c r="CP756" s="162"/>
      <c r="CQ756" s="160"/>
      <c r="DT756" s="66"/>
      <c r="DU756" s="162"/>
      <c r="DV756" s="160"/>
      <c r="EE756" s="66"/>
      <c r="EF756" s="162"/>
      <c r="EG756" s="160"/>
      <c r="ER756" s="66"/>
      <c r="ES756" s="162"/>
      <c r="ET756" s="160"/>
      <c r="FR756" s="66"/>
      <c r="FS756" s="162"/>
      <c r="FT756" s="160"/>
      <c r="GR756" s="66"/>
      <c r="GS756" s="162"/>
      <c r="GT756" s="160"/>
      <c r="HG756" s="66"/>
      <c r="HH756" s="162"/>
      <c r="HK756" s="66"/>
    </row>
    <row r="757" spans="2:219">
      <c r="B757" s="160"/>
      <c r="I757" s="161"/>
      <c r="J757" s="161"/>
      <c r="L757" s="162"/>
      <c r="M757" s="160"/>
      <c r="R757" s="66"/>
      <c r="S757" s="162"/>
      <c r="Y757" s="66"/>
      <c r="Z757" s="162"/>
      <c r="AA757" s="160"/>
      <c r="AJ757" s="66"/>
      <c r="AK757" s="162"/>
      <c r="AL757" s="160"/>
      <c r="AS757" s="66"/>
      <c r="AT757" s="162"/>
      <c r="AU757" s="160"/>
      <c r="AZ757" s="66"/>
      <c r="BA757" s="162"/>
      <c r="BB757" s="160"/>
      <c r="BK757" s="66"/>
      <c r="BL757" s="162"/>
      <c r="BM757" s="160"/>
      <c r="BS757" s="66"/>
      <c r="BT757" s="162"/>
      <c r="BU757" s="160"/>
      <c r="CA757" s="162"/>
      <c r="CB757" s="160"/>
      <c r="CH757" s="66"/>
      <c r="CI757" s="162"/>
      <c r="CJ757" s="155"/>
      <c r="CK757" s="155"/>
      <c r="CL757" s="155"/>
      <c r="CO757" s="66"/>
      <c r="CP757" s="162"/>
      <c r="CQ757" s="160"/>
      <c r="DT757" s="66"/>
      <c r="DU757" s="162"/>
      <c r="DV757" s="160"/>
      <c r="EE757" s="66"/>
      <c r="EF757" s="162"/>
      <c r="EG757" s="160"/>
      <c r="ER757" s="66"/>
      <c r="ES757" s="162"/>
      <c r="ET757" s="160"/>
      <c r="FR757" s="66"/>
      <c r="FS757" s="162"/>
      <c r="FT757" s="160"/>
      <c r="GR757" s="66"/>
      <c r="GS757" s="162"/>
      <c r="GT757" s="160"/>
      <c r="HG757" s="66"/>
      <c r="HH757" s="162"/>
      <c r="HK757" s="66"/>
    </row>
    <row r="758" spans="2:219">
      <c r="B758" s="160"/>
      <c r="I758" s="161"/>
      <c r="J758" s="161"/>
      <c r="L758" s="162"/>
      <c r="M758" s="160"/>
      <c r="R758" s="66"/>
      <c r="S758" s="162"/>
      <c r="Y758" s="66"/>
      <c r="Z758" s="162"/>
      <c r="AA758" s="160"/>
      <c r="AJ758" s="66"/>
      <c r="AK758" s="162"/>
      <c r="AL758" s="160"/>
      <c r="AS758" s="66"/>
      <c r="AT758" s="162"/>
      <c r="AU758" s="160"/>
      <c r="AZ758" s="66"/>
      <c r="BA758" s="162"/>
      <c r="BB758" s="160"/>
      <c r="BK758" s="66"/>
      <c r="BL758" s="162"/>
      <c r="BM758" s="160"/>
      <c r="BS758" s="66"/>
      <c r="BT758" s="162"/>
      <c r="BU758" s="160"/>
      <c r="CA758" s="162"/>
      <c r="CB758" s="160"/>
      <c r="CH758" s="66"/>
      <c r="CI758" s="162"/>
      <c r="CJ758" s="155"/>
      <c r="CK758" s="155"/>
      <c r="CL758" s="155"/>
      <c r="CO758" s="66"/>
      <c r="CP758" s="162"/>
      <c r="CQ758" s="160"/>
      <c r="DT758" s="66"/>
      <c r="DU758" s="162"/>
      <c r="DV758" s="160"/>
      <c r="EE758" s="66"/>
      <c r="EF758" s="162"/>
      <c r="EG758" s="160"/>
      <c r="ER758" s="66"/>
      <c r="ES758" s="162"/>
      <c r="ET758" s="160"/>
      <c r="FR758" s="66"/>
      <c r="FS758" s="162"/>
      <c r="FT758" s="160"/>
      <c r="GR758" s="66"/>
      <c r="GS758" s="162"/>
      <c r="GT758" s="160"/>
      <c r="HG758" s="66"/>
      <c r="HH758" s="162"/>
      <c r="HK758" s="66"/>
    </row>
    <row r="759" spans="2:219">
      <c r="B759" s="160"/>
      <c r="I759" s="161"/>
      <c r="J759" s="161"/>
      <c r="L759" s="162"/>
      <c r="M759" s="160"/>
      <c r="R759" s="66"/>
      <c r="S759" s="162"/>
      <c r="Y759" s="66"/>
      <c r="Z759" s="162"/>
      <c r="AA759" s="160"/>
      <c r="AJ759" s="66"/>
      <c r="AK759" s="162"/>
      <c r="AL759" s="160"/>
      <c r="AS759" s="66"/>
      <c r="AT759" s="162"/>
      <c r="AU759" s="160"/>
      <c r="AZ759" s="66"/>
      <c r="BA759" s="162"/>
      <c r="BB759" s="160"/>
      <c r="BK759" s="66"/>
      <c r="BL759" s="162"/>
      <c r="BM759" s="160"/>
      <c r="BS759" s="66"/>
      <c r="BT759" s="162"/>
      <c r="BU759" s="160"/>
      <c r="CA759" s="162"/>
      <c r="CB759" s="160"/>
      <c r="CH759" s="66"/>
      <c r="CI759" s="162"/>
      <c r="CJ759" s="155"/>
      <c r="CK759" s="155"/>
      <c r="CL759" s="155"/>
      <c r="CO759" s="66"/>
      <c r="CP759" s="162"/>
      <c r="CQ759" s="160"/>
      <c r="DT759" s="66"/>
      <c r="DU759" s="162"/>
      <c r="DV759" s="160"/>
      <c r="EE759" s="66"/>
      <c r="EF759" s="162"/>
      <c r="EG759" s="160"/>
      <c r="ER759" s="66"/>
      <c r="ES759" s="162"/>
      <c r="ET759" s="160"/>
      <c r="FR759" s="66"/>
      <c r="FS759" s="162"/>
      <c r="FT759" s="160"/>
      <c r="GR759" s="66"/>
      <c r="GS759" s="162"/>
      <c r="GT759" s="160"/>
      <c r="HG759" s="66"/>
      <c r="HH759" s="162"/>
      <c r="HK759" s="66"/>
    </row>
    <row r="760" spans="2:219">
      <c r="B760" s="160"/>
      <c r="I760" s="161"/>
      <c r="J760" s="161"/>
      <c r="L760" s="162"/>
      <c r="M760" s="160"/>
      <c r="R760" s="66"/>
      <c r="S760" s="162"/>
      <c r="Y760" s="66"/>
      <c r="Z760" s="162"/>
      <c r="AA760" s="160"/>
      <c r="AJ760" s="66"/>
      <c r="AK760" s="162"/>
      <c r="AL760" s="160"/>
      <c r="AS760" s="66"/>
      <c r="AT760" s="162"/>
      <c r="AU760" s="160"/>
      <c r="AZ760" s="66"/>
      <c r="BA760" s="162"/>
      <c r="BB760" s="160"/>
      <c r="BK760" s="66"/>
      <c r="BL760" s="162"/>
      <c r="BM760" s="160"/>
      <c r="BS760" s="66"/>
      <c r="BT760" s="162"/>
      <c r="BU760" s="160"/>
      <c r="CA760" s="162"/>
      <c r="CB760" s="160"/>
      <c r="CH760" s="66"/>
      <c r="CI760" s="162"/>
      <c r="CJ760" s="155"/>
      <c r="CK760" s="155"/>
      <c r="CL760" s="155"/>
      <c r="CO760" s="66"/>
      <c r="CP760" s="162"/>
      <c r="CQ760" s="160"/>
      <c r="DT760" s="66"/>
      <c r="DU760" s="162"/>
      <c r="DV760" s="160"/>
      <c r="EE760" s="66"/>
      <c r="EF760" s="162"/>
      <c r="EG760" s="160"/>
      <c r="ER760" s="66"/>
      <c r="ES760" s="162"/>
      <c r="ET760" s="160"/>
      <c r="FR760" s="66"/>
      <c r="FS760" s="162"/>
      <c r="FT760" s="160"/>
      <c r="GR760" s="66"/>
      <c r="GS760" s="162"/>
      <c r="GT760" s="160"/>
      <c r="HG760" s="66"/>
      <c r="HH760" s="162"/>
      <c r="HK760" s="66"/>
    </row>
    <row r="761" spans="2:219">
      <c r="B761" s="160"/>
      <c r="I761" s="161"/>
      <c r="J761" s="161"/>
      <c r="L761" s="162"/>
      <c r="M761" s="160"/>
      <c r="R761" s="66"/>
      <c r="S761" s="162"/>
      <c r="Y761" s="66"/>
      <c r="Z761" s="162"/>
      <c r="AA761" s="160"/>
      <c r="AJ761" s="66"/>
      <c r="AK761" s="162"/>
      <c r="AL761" s="160"/>
      <c r="AS761" s="66"/>
      <c r="AT761" s="162"/>
      <c r="AU761" s="160"/>
      <c r="AZ761" s="66"/>
      <c r="BA761" s="162"/>
      <c r="BB761" s="160"/>
      <c r="BK761" s="66"/>
      <c r="BL761" s="162"/>
      <c r="BM761" s="160"/>
      <c r="BS761" s="66"/>
      <c r="BT761" s="162"/>
      <c r="BU761" s="160"/>
      <c r="CA761" s="162"/>
      <c r="CB761" s="160"/>
      <c r="CH761" s="66"/>
      <c r="CI761" s="162"/>
      <c r="CJ761" s="155"/>
      <c r="CK761" s="155"/>
      <c r="CL761" s="155"/>
      <c r="CO761" s="66"/>
      <c r="CP761" s="162"/>
      <c r="CQ761" s="160"/>
      <c r="DT761" s="66"/>
      <c r="DU761" s="162"/>
      <c r="DV761" s="160"/>
      <c r="EE761" s="66"/>
      <c r="EF761" s="162"/>
      <c r="EG761" s="160"/>
      <c r="ER761" s="66"/>
      <c r="ES761" s="162"/>
      <c r="ET761" s="160"/>
      <c r="FR761" s="66"/>
      <c r="FS761" s="162"/>
      <c r="FT761" s="160"/>
      <c r="GR761" s="66"/>
      <c r="GS761" s="162"/>
      <c r="GT761" s="160"/>
      <c r="HG761" s="66"/>
      <c r="HH761" s="162"/>
      <c r="HK761" s="66"/>
    </row>
    <row r="762" spans="2:219">
      <c r="B762" s="160"/>
      <c r="I762" s="161"/>
      <c r="J762" s="161"/>
      <c r="L762" s="162"/>
      <c r="M762" s="160"/>
      <c r="R762" s="66"/>
      <c r="S762" s="162"/>
      <c r="Y762" s="66"/>
      <c r="Z762" s="162"/>
      <c r="AA762" s="160"/>
      <c r="AJ762" s="66"/>
      <c r="AK762" s="162"/>
      <c r="AL762" s="160"/>
      <c r="AS762" s="66"/>
      <c r="AT762" s="162"/>
      <c r="AU762" s="160"/>
      <c r="AZ762" s="66"/>
      <c r="BA762" s="162"/>
      <c r="BB762" s="160"/>
      <c r="BK762" s="66"/>
      <c r="BL762" s="162"/>
      <c r="BM762" s="160"/>
      <c r="BS762" s="66"/>
      <c r="BT762" s="162"/>
      <c r="BU762" s="160"/>
      <c r="CA762" s="162"/>
      <c r="CB762" s="160"/>
      <c r="CH762" s="66"/>
      <c r="CI762" s="162"/>
      <c r="CJ762" s="155"/>
      <c r="CK762" s="155"/>
      <c r="CL762" s="155"/>
      <c r="CO762" s="66"/>
      <c r="CP762" s="162"/>
      <c r="CQ762" s="160"/>
      <c r="DT762" s="66"/>
      <c r="DU762" s="162"/>
      <c r="DV762" s="160"/>
      <c r="EE762" s="66"/>
      <c r="EF762" s="162"/>
      <c r="EG762" s="160"/>
      <c r="ER762" s="66"/>
      <c r="ES762" s="162"/>
      <c r="ET762" s="160"/>
      <c r="FR762" s="66"/>
      <c r="FS762" s="162"/>
      <c r="FT762" s="160"/>
      <c r="GR762" s="66"/>
      <c r="GS762" s="162"/>
      <c r="GT762" s="160"/>
      <c r="HG762" s="66"/>
      <c r="HH762" s="162"/>
      <c r="HK762" s="66"/>
    </row>
    <row r="763" spans="2:219">
      <c r="B763" s="160"/>
      <c r="I763" s="161"/>
      <c r="J763" s="161"/>
      <c r="L763" s="162"/>
      <c r="M763" s="160"/>
      <c r="R763" s="66"/>
      <c r="S763" s="162"/>
      <c r="Y763" s="66"/>
      <c r="Z763" s="162"/>
      <c r="AA763" s="160"/>
      <c r="AJ763" s="66"/>
      <c r="AK763" s="162"/>
      <c r="AL763" s="160"/>
      <c r="AS763" s="66"/>
      <c r="AT763" s="162"/>
      <c r="AU763" s="160"/>
      <c r="AZ763" s="66"/>
      <c r="BA763" s="162"/>
      <c r="BB763" s="160"/>
      <c r="BK763" s="66"/>
      <c r="BL763" s="162"/>
      <c r="BM763" s="160"/>
      <c r="BS763" s="66"/>
      <c r="BT763" s="162"/>
      <c r="BU763" s="160"/>
      <c r="CA763" s="162"/>
      <c r="CB763" s="160"/>
      <c r="CH763" s="66"/>
      <c r="CI763" s="162"/>
      <c r="CJ763" s="155"/>
      <c r="CK763" s="155"/>
      <c r="CL763" s="155"/>
      <c r="CO763" s="66"/>
      <c r="CP763" s="162"/>
      <c r="CQ763" s="160"/>
      <c r="DT763" s="66"/>
      <c r="DU763" s="162"/>
      <c r="DV763" s="160"/>
      <c r="EE763" s="66"/>
      <c r="EF763" s="162"/>
      <c r="EG763" s="160"/>
      <c r="ER763" s="66"/>
      <c r="ES763" s="162"/>
      <c r="ET763" s="160"/>
      <c r="FR763" s="66"/>
      <c r="FS763" s="162"/>
      <c r="FT763" s="160"/>
      <c r="GR763" s="66"/>
      <c r="GS763" s="162"/>
      <c r="GT763" s="160"/>
      <c r="HG763" s="66"/>
      <c r="HH763" s="162"/>
      <c r="HK763" s="66"/>
    </row>
    <row r="764" spans="2:219">
      <c r="B764" s="160"/>
      <c r="I764" s="161"/>
      <c r="J764" s="161"/>
      <c r="L764" s="162"/>
      <c r="M764" s="160"/>
      <c r="R764" s="66"/>
      <c r="S764" s="162"/>
      <c r="Y764" s="66"/>
      <c r="Z764" s="162"/>
      <c r="AA764" s="160"/>
      <c r="AJ764" s="66"/>
      <c r="AK764" s="162"/>
      <c r="AL764" s="160"/>
      <c r="AS764" s="66"/>
      <c r="AT764" s="162"/>
      <c r="AU764" s="160"/>
      <c r="AZ764" s="66"/>
      <c r="BA764" s="162"/>
      <c r="BB764" s="160"/>
      <c r="BK764" s="66"/>
      <c r="BL764" s="162"/>
      <c r="BM764" s="160"/>
      <c r="BS764" s="66"/>
      <c r="BT764" s="162"/>
      <c r="BU764" s="160"/>
      <c r="CA764" s="162"/>
      <c r="CB764" s="160"/>
      <c r="CH764" s="66"/>
      <c r="CI764" s="162"/>
      <c r="CJ764" s="155"/>
      <c r="CK764" s="155"/>
      <c r="CL764" s="155"/>
      <c r="CO764" s="66"/>
      <c r="CP764" s="162"/>
      <c r="CQ764" s="160"/>
      <c r="DT764" s="66"/>
      <c r="DU764" s="162"/>
      <c r="DV764" s="160"/>
      <c r="EE764" s="66"/>
      <c r="EF764" s="162"/>
      <c r="EG764" s="160"/>
      <c r="ER764" s="66"/>
      <c r="ES764" s="162"/>
      <c r="ET764" s="160"/>
      <c r="FR764" s="66"/>
      <c r="FS764" s="162"/>
      <c r="FT764" s="160"/>
      <c r="GR764" s="66"/>
      <c r="GS764" s="162"/>
      <c r="GT764" s="160"/>
      <c r="HG764" s="66"/>
      <c r="HH764" s="162"/>
      <c r="HK764" s="66"/>
    </row>
    <row r="765" spans="2:219">
      <c r="B765" s="160"/>
      <c r="I765" s="161"/>
      <c r="J765" s="161"/>
      <c r="L765" s="162"/>
      <c r="M765" s="160"/>
      <c r="R765" s="66"/>
      <c r="S765" s="162"/>
      <c r="Y765" s="66"/>
      <c r="Z765" s="162"/>
      <c r="AA765" s="160"/>
      <c r="AJ765" s="66"/>
      <c r="AK765" s="162"/>
      <c r="AL765" s="160"/>
      <c r="AS765" s="66"/>
      <c r="AT765" s="162"/>
      <c r="AU765" s="160"/>
      <c r="AZ765" s="66"/>
      <c r="BA765" s="162"/>
      <c r="BB765" s="160"/>
      <c r="BK765" s="66"/>
      <c r="BL765" s="162"/>
      <c r="BM765" s="160"/>
      <c r="BS765" s="66"/>
      <c r="BT765" s="162"/>
      <c r="BU765" s="160"/>
      <c r="CA765" s="162"/>
      <c r="CB765" s="160"/>
      <c r="CH765" s="66"/>
      <c r="CI765" s="162"/>
      <c r="CJ765" s="155"/>
      <c r="CK765" s="155"/>
      <c r="CL765" s="155"/>
      <c r="CO765" s="66"/>
      <c r="CP765" s="162"/>
      <c r="CQ765" s="160"/>
      <c r="DT765" s="66"/>
      <c r="DU765" s="162"/>
      <c r="DV765" s="160"/>
      <c r="EE765" s="66"/>
      <c r="EF765" s="162"/>
      <c r="EG765" s="160"/>
      <c r="ER765" s="66"/>
      <c r="ES765" s="162"/>
      <c r="ET765" s="160"/>
      <c r="FR765" s="66"/>
      <c r="FS765" s="162"/>
      <c r="FT765" s="160"/>
      <c r="GR765" s="66"/>
      <c r="GS765" s="162"/>
      <c r="GT765" s="160"/>
      <c r="HG765" s="66"/>
      <c r="HH765" s="162"/>
      <c r="HK765" s="66"/>
    </row>
    <row r="766" spans="2:219">
      <c r="B766" s="160"/>
      <c r="I766" s="161"/>
      <c r="J766" s="161"/>
      <c r="L766" s="162"/>
      <c r="M766" s="160"/>
      <c r="R766" s="66"/>
      <c r="S766" s="162"/>
      <c r="Y766" s="66"/>
      <c r="Z766" s="162"/>
      <c r="AA766" s="160"/>
      <c r="AJ766" s="66"/>
      <c r="AK766" s="162"/>
      <c r="AL766" s="160"/>
      <c r="AS766" s="66"/>
      <c r="AT766" s="162"/>
      <c r="AU766" s="160"/>
      <c r="AZ766" s="66"/>
      <c r="BA766" s="162"/>
      <c r="BB766" s="160"/>
      <c r="BK766" s="66"/>
      <c r="BL766" s="162"/>
      <c r="BM766" s="160"/>
      <c r="BS766" s="66"/>
      <c r="BT766" s="162"/>
      <c r="BU766" s="160"/>
      <c r="CA766" s="162"/>
      <c r="CB766" s="160"/>
      <c r="CH766" s="66"/>
      <c r="CI766" s="162"/>
      <c r="CJ766" s="155"/>
      <c r="CK766" s="155"/>
      <c r="CL766" s="155"/>
      <c r="CO766" s="66"/>
      <c r="CP766" s="162"/>
      <c r="CQ766" s="160"/>
      <c r="DT766" s="66"/>
      <c r="DU766" s="162"/>
      <c r="DV766" s="160"/>
      <c r="EE766" s="66"/>
      <c r="EF766" s="162"/>
      <c r="EG766" s="160"/>
      <c r="ER766" s="66"/>
      <c r="ES766" s="162"/>
      <c r="ET766" s="160"/>
      <c r="FR766" s="66"/>
      <c r="FS766" s="162"/>
      <c r="FT766" s="160"/>
      <c r="GR766" s="66"/>
      <c r="GS766" s="162"/>
      <c r="GT766" s="160"/>
      <c r="HG766" s="66"/>
      <c r="HH766" s="162"/>
      <c r="HK766" s="66"/>
    </row>
    <row r="767" spans="2:219">
      <c r="B767" s="160"/>
      <c r="I767" s="161"/>
      <c r="J767" s="161"/>
      <c r="L767" s="162"/>
      <c r="M767" s="160"/>
      <c r="R767" s="66"/>
      <c r="S767" s="162"/>
      <c r="Y767" s="66"/>
      <c r="Z767" s="162"/>
      <c r="AA767" s="160"/>
      <c r="AJ767" s="66"/>
      <c r="AK767" s="162"/>
      <c r="AL767" s="160"/>
      <c r="AS767" s="66"/>
      <c r="AT767" s="162"/>
      <c r="AU767" s="160"/>
      <c r="AZ767" s="66"/>
      <c r="BA767" s="162"/>
      <c r="BB767" s="160"/>
      <c r="BK767" s="66"/>
      <c r="BL767" s="162"/>
      <c r="BM767" s="160"/>
      <c r="BS767" s="66"/>
      <c r="BT767" s="162"/>
      <c r="BU767" s="160"/>
      <c r="CA767" s="162"/>
      <c r="CB767" s="160"/>
      <c r="CH767" s="66"/>
      <c r="CI767" s="162"/>
      <c r="CJ767" s="155"/>
      <c r="CK767" s="155"/>
      <c r="CL767" s="155"/>
      <c r="CO767" s="66"/>
      <c r="CP767" s="162"/>
      <c r="CQ767" s="160"/>
      <c r="DT767" s="66"/>
      <c r="DU767" s="162"/>
      <c r="DV767" s="160"/>
      <c r="EE767" s="66"/>
      <c r="EF767" s="162"/>
      <c r="EG767" s="160"/>
      <c r="ER767" s="66"/>
      <c r="ES767" s="162"/>
      <c r="ET767" s="160"/>
      <c r="FR767" s="66"/>
      <c r="FS767" s="162"/>
      <c r="FT767" s="160"/>
      <c r="GR767" s="66"/>
      <c r="GS767" s="162"/>
      <c r="GT767" s="160"/>
      <c r="HG767" s="66"/>
      <c r="HH767" s="162"/>
      <c r="HK767" s="66"/>
    </row>
    <row r="768" spans="2:219">
      <c r="B768" s="160"/>
      <c r="I768" s="161"/>
      <c r="J768" s="161"/>
      <c r="L768" s="162"/>
      <c r="M768" s="160"/>
      <c r="R768" s="66"/>
      <c r="S768" s="162"/>
      <c r="Y768" s="66"/>
      <c r="Z768" s="162"/>
      <c r="AA768" s="160"/>
      <c r="AJ768" s="66"/>
      <c r="AK768" s="162"/>
      <c r="AL768" s="160"/>
      <c r="AS768" s="66"/>
      <c r="AT768" s="162"/>
      <c r="AU768" s="160"/>
      <c r="AZ768" s="66"/>
      <c r="BA768" s="162"/>
      <c r="BB768" s="160"/>
      <c r="BK768" s="66"/>
      <c r="BL768" s="162"/>
      <c r="BM768" s="160"/>
      <c r="BS768" s="66"/>
      <c r="BT768" s="162"/>
      <c r="BU768" s="160"/>
      <c r="CA768" s="162"/>
      <c r="CB768" s="160"/>
      <c r="CH768" s="66"/>
      <c r="CI768" s="162"/>
      <c r="CJ768" s="155"/>
      <c r="CK768" s="155"/>
      <c r="CL768" s="155"/>
      <c r="CO768" s="66"/>
      <c r="CP768" s="162"/>
      <c r="CQ768" s="160"/>
      <c r="DT768" s="66"/>
      <c r="DU768" s="162"/>
      <c r="DV768" s="160"/>
      <c r="EE768" s="66"/>
      <c r="EF768" s="162"/>
      <c r="EG768" s="160"/>
      <c r="ER768" s="66"/>
      <c r="ES768" s="162"/>
      <c r="ET768" s="160"/>
      <c r="FR768" s="66"/>
      <c r="FS768" s="162"/>
      <c r="FT768" s="160"/>
      <c r="GR768" s="66"/>
      <c r="GS768" s="162"/>
      <c r="GT768" s="160"/>
      <c r="HG768" s="66"/>
      <c r="HH768" s="162"/>
      <c r="HK768" s="66"/>
    </row>
    <row r="769" spans="2:219">
      <c r="B769" s="160"/>
      <c r="I769" s="161"/>
      <c r="J769" s="161"/>
      <c r="L769" s="162"/>
      <c r="M769" s="160"/>
      <c r="R769" s="66"/>
      <c r="S769" s="162"/>
      <c r="Y769" s="66"/>
      <c r="Z769" s="162"/>
      <c r="AA769" s="160"/>
      <c r="AJ769" s="66"/>
      <c r="AK769" s="162"/>
      <c r="AL769" s="160"/>
      <c r="AS769" s="66"/>
      <c r="AT769" s="162"/>
      <c r="AU769" s="160"/>
      <c r="AZ769" s="66"/>
      <c r="BA769" s="162"/>
      <c r="BB769" s="160"/>
      <c r="BK769" s="66"/>
      <c r="BL769" s="162"/>
      <c r="BM769" s="160"/>
      <c r="BS769" s="66"/>
      <c r="BT769" s="162"/>
      <c r="BU769" s="160"/>
      <c r="CA769" s="162"/>
      <c r="CB769" s="160"/>
      <c r="CH769" s="66"/>
      <c r="CI769" s="162"/>
      <c r="CJ769" s="155"/>
      <c r="CK769" s="155"/>
      <c r="CL769" s="155"/>
      <c r="CO769" s="66"/>
      <c r="CP769" s="162"/>
      <c r="CQ769" s="160"/>
      <c r="DT769" s="66"/>
      <c r="DU769" s="162"/>
      <c r="DV769" s="160"/>
      <c r="EE769" s="66"/>
      <c r="EF769" s="162"/>
      <c r="EG769" s="160"/>
      <c r="ER769" s="66"/>
      <c r="ES769" s="162"/>
      <c r="ET769" s="160"/>
      <c r="FR769" s="66"/>
      <c r="FS769" s="162"/>
      <c r="FT769" s="160"/>
      <c r="GR769" s="66"/>
      <c r="GS769" s="162"/>
      <c r="GT769" s="160"/>
      <c r="HG769" s="66"/>
      <c r="HH769" s="162"/>
      <c r="HK769" s="66"/>
    </row>
    <row r="770" spans="2:219">
      <c r="B770" s="160"/>
      <c r="I770" s="161"/>
      <c r="J770" s="161"/>
      <c r="L770" s="162"/>
      <c r="M770" s="160"/>
      <c r="R770" s="66"/>
      <c r="S770" s="162"/>
      <c r="Y770" s="66"/>
      <c r="Z770" s="162"/>
      <c r="AA770" s="160"/>
      <c r="AJ770" s="66"/>
      <c r="AK770" s="162"/>
      <c r="AL770" s="160"/>
      <c r="AS770" s="66"/>
      <c r="AT770" s="162"/>
      <c r="AU770" s="160"/>
      <c r="AZ770" s="66"/>
      <c r="BA770" s="162"/>
      <c r="BB770" s="160"/>
      <c r="BK770" s="66"/>
      <c r="BL770" s="162"/>
      <c r="BM770" s="160"/>
      <c r="BS770" s="66"/>
      <c r="BT770" s="162"/>
      <c r="BU770" s="160"/>
      <c r="CA770" s="162"/>
      <c r="CB770" s="160"/>
      <c r="CH770" s="66"/>
      <c r="CI770" s="162"/>
      <c r="CJ770" s="155"/>
      <c r="CK770" s="155"/>
      <c r="CL770" s="155"/>
      <c r="CO770" s="66"/>
      <c r="CP770" s="162"/>
      <c r="CQ770" s="160"/>
      <c r="DT770" s="66"/>
      <c r="DU770" s="162"/>
      <c r="DV770" s="160"/>
      <c r="EE770" s="66"/>
      <c r="EF770" s="162"/>
      <c r="EG770" s="160"/>
      <c r="ER770" s="66"/>
      <c r="ES770" s="162"/>
      <c r="ET770" s="160"/>
      <c r="FR770" s="66"/>
      <c r="FS770" s="162"/>
      <c r="FT770" s="160"/>
      <c r="GR770" s="66"/>
      <c r="GS770" s="162"/>
      <c r="GT770" s="160"/>
      <c r="HG770" s="66"/>
      <c r="HH770" s="162"/>
      <c r="HK770" s="66"/>
    </row>
    <row r="771" spans="2:219">
      <c r="B771" s="160"/>
      <c r="I771" s="161"/>
      <c r="J771" s="161"/>
      <c r="L771" s="162"/>
      <c r="M771" s="160"/>
      <c r="R771" s="66"/>
      <c r="S771" s="162"/>
      <c r="Y771" s="66"/>
      <c r="Z771" s="162"/>
      <c r="AA771" s="160"/>
      <c r="AJ771" s="66"/>
      <c r="AK771" s="162"/>
      <c r="AL771" s="160"/>
      <c r="AS771" s="66"/>
      <c r="AT771" s="162"/>
      <c r="AU771" s="160"/>
      <c r="AZ771" s="66"/>
      <c r="BA771" s="162"/>
      <c r="BB771" s="160"/>
      <c r="BK771" s="66"/>
      <c r="BL771" s="162"/>
      <c r="BM771" s="160"/>
      <c r="BS771" s="66"/>
      <c r="BT771" s="162"/>
      <c r="BU771" s="160"/>
      <c r="CA771" s="162"/>
      <c r="CB771" s="160"/>
      <c r="CH771" s="66"/>
      <c r="CI771" s="162"/>
      <c r="CJ771" s="155"/>
      <c r="CK771" s="155"/>
      <c r="CL771" s="155"/>
      <c r="CO771" s="66"/>
      <c r="CP771" s="162"/>
      <c r="CQ771" s="160"/>
      <c r="DT771" s="66"/>
      <c r="DU771" s="162"/>
      <c r="DV771" s="160"/>
      <c r="EE771" s="66"/>
      <c r="EF771" s="162"/>
      <c r="EG771" s="160"/>
      <c r="ER771" s="66"/>
      <c r="ES771" s="162"/>
      <c r="ET771" s="160"/>
      <c r="FR771" s="66"/>
      <c r="FS771" s="162"/>
      <c r="FT771" s="160"/>
      <c r="GR771" s="66"/>
      <c r="GS771" s="162"/>
      <c r="GT771" s="160"/>
      <c r="HG771" s="66"/>
      <c r="HH771" s="162"/>
      <c r="HK771" s="66"/>
    </row>
    <row r="772" spans="2:219">
      <c r="B772" s="160"/>
      <c r="I772" s="161"/>
      <c r="J772" s="161"/>
      <c r="L772" s="162"/>
      <c r="M772" s="160"/>
      <c r="R772" s="66"/>
      <c r="S772" s="162"/>
      <c r="Y772" s="66"/>
      <c r="Z772" s="162"/>
      <c r="AA772" s="160"/>
      <c r="AJ772" s="66"/>
      <c r="AK772" s="162"/>
      <c r="AL772" s="160"/>
      <c r="AS772" s="66"/>
      <c r="AT772" s="162"/>
      <c r="AU772" s="160"/>
      <c r="AZ772" s="66"/>
      <c r="BA772" s="162"/>
      <c r="BB772" s="160"/>
      <c r="BK772" s="66"/>
      <c r="BL772" s="162"/>
      <c r="BM772" s="160"/>
      <c r="BS772" s="66"/>
      <c r="BT772" s="162"/>
      <c r="BU772" s="160"/>
      <c r="CA772" s="162"/>
      <c r="CB772" s="160"/>
      <c r="CH772" s="66"/>
      <c r="CI772" s="162"/>
      <c r="CJ772" s="155"/>
      <c r="CK772" s="155"/>
      <c r="CL772" s="155"/>
      <c r="CO772" s="66"/>
      <c r="CP772" s="162"/>
      <c r="CQ772" s="160"/>
      <c r="DT772" s="66"/>
      <c r="DU772" s="162"/>
      <c r="DV772" s="160"/>
      <c r="EE772" s="66"/>
      <c r="EF772" s="162"/>
      <c r="EG772" s="160"/>
      <c r="ER772" s="66"/>
      <c r="ES772" s="162"/>
      <c r="ET772" s="160"/>
      <c r="FR772" s="66"/>
      <c r="FS772" s="162"/>
      <c r="FT772" s="160"/>
      <c r="GR772" s="66"/>
      <c r="GS772" s="162"/>
      <c r="GT772" s="160"/>
      <c r="HG772" s="66"/>
      <c r="HH772" s="162"/>
      <c r="HK772" s="66"/>
    </row>
    <row r="773" spans="2:219">
      <c r="B773" s="160"/>
      <c r="I773" s="161"/>
      <c r="J773" s="161"/>
      <c r="L773" s="162"/>
      <c r="M773" s="160"/>
      <c r="R773" s="66"/>
      <c r="S773" s="162"/>
      <c r="Y773" s="66"/>
      <c r="Z773" s="162"/>
      <c r="AA773" s="160"/>
      <c r="AJ773" s="66"/>
      <c r="AK773" s="162"/>
      <c r="AL773" s="160"/>
      <c r="AS773" s="66"/>
      <c r="AT773" s="162"/>
      <c r="AU773" s="160"/>
      <c r="AZ773" s="66"/>
      <c r="BA773" s="162"/>
      <c r="BB773" s="160"/>
      <c r="BK773" s="66"/>
      <c r="BL773" s="162"/>
      <c r="BM773" s="160"/>
      <c r="BS773" s="66"/>
      <c r="BT773" s="162"/>
      <c r="BU773" s="160"/>
      <c r="CA773" s="162"/>
      <c r="CB773" s="160"/>
      <c r="CH773" s="66"/>
      <c r="CI773" s="162"/>
      <c r="CJ773" s="155"/>
      <c r="CK773" s="155"/>
      <c r="CL773" s="155"/>
      <c r="CO773" s="66"/>
      <c r="CP773" s="162"/>
      <c r="CQ773" s="160"/>
      <c r="DT773" s="66"/>
      <c r="DU773" s="162"/>
      <c r="DV773" s="160"/>
      <c r="EE773" s="66"/>
      <c r="EF773" s="162"/>
      <c r="EG773" s="160"/>
      <c r="ER773" s="66"/>
      <c r="ES773" s="162"/>
      <c r="ET773" s="160"/>
      <c r="FR773" s="66"/>
      <c r="FS773" s="162"/>
      <c r="FT773" s="160"/>
      <c r="GR773" s="66"/>
      <c r="GS773" s="162"/>
      <c r="GT773" s="160"/>
      <c r="HG773" s="66"/>
      <c r="HH773" s="162"/>
      <c r="HK773" s="66"/>
    </row>
    <row r="774" spans="2:219">
      <c r="B774" s="160"/>
      <c r="I774" s="161"/>
      <c r="J774" s="161"/>
      <c r="L774" s="162"/>
      <c r="M774" s="160"/>
      <c r="R774" s="66"/>
      <c r="S774" s="162"/>
      <c r="Y774" s="66"/>
      <c r="Z774" s="162"/>
      <c r="AA774" s="160"/>
      <c r="AJ774" s="66"/>
      <c r="AK774" s="162"/>
      <c r="AL774" s="160"/>
      <c r="AS774" s="66"/>
      <c r="AT774" s="162"/>
      <c r="AU774" s="160"/>
      <c r="AZ774" s="66"/>
      <c r="BA774" s="162"/>
      <c r="BB774" s="160"/>
      <c r="BK774" s="66"/>
      <c r="BL774" s="162"/>
      <c r="BM774" s="160"/>
      <c r="BS774" s="66"/>
      <c r="BT774" s="162"/>
      <c r="BU774" s="160"/>
      <c r="CA774" s="162"/>
      <c r="CB774" s="160"/>
      <c r="CH774" s="66"/>
      <c r="CI774" s="162"/>
      <c r="CJ774" s="155"/>
      <c r="CK774" s="155"/>
      <c r="CL774" s="155"/>
      <c r="CO774" s="66"/>
      <c r="CP774" s="162"/>
      <c r="CQ774" s="160"/>
      <c r="DT774" s="66"/>
      <c r="DU774" s="162"/>
      <c r="DV774" s="160"/>
      <c r="EE774" s="66"/>
      <c r="EF774" s="162"/>
      <c r="EG774" s="160"/>
      <c r="ER774" s="66"/>
      <c r="ES774" s="162"/>
      <c r="ET774" s="160"/>
      <c r="FR774" s="66"/>
      <c r="FS774" s="162"/>
      <c r="FT774" s="160"/>
      <c r="GR774" s="66"/>
      <c r="GS774" s="162"/>
      <c r="GT774" s="160"/>
      <c r="HG774" s="66"/>
      <c r="HH774" s="162"/>
      <c r="HK774" s="66"/>
    </row>
    <row r="775" spans="2:219">
      <c r="B775" s="160"/>
      <c r="I775" s="161"/>
      <c r="J775" s="161"/>
      <c r="L775" s="162"/>
      <c r="M775" s="160"/>
      <c r="R775" s="66"/>
      <c r="S775" s="162"/>
      <c r="Y775" s="66"/>
      <c r="Z775" s="162"/>
      <c r="AA775" s="160"/>
      <c r="AJ775" s="66"/>
      <c r="AK775" s="162"/>
      <c r="AL775" s="160"/>
      <c r="AS775" s="66"/>
      <c r="AT775" s="162"/>
      <c r="AU775" s="160"/>
      <c r="AZ775" s="66"/>
      <c r="BA775" s="162"/>
      <c r="BB775" s="160"/>
      <c r="BK775" s="66"/>
      <c r="BL775" s="162"/>
      <c r="BM775" s="160"/>
      <c r="BS775" s="66"/>
      <c r="BT775" s="162"/>
      <c r="BU775" s="160"/>
      <c r="CA775" s="162"/>
      <c r="CB775" s="160"/>
      <c r="CH775" s="66"/>
      <c r="CI775" s="162"/>
      <c r="CJ775" s="155"/>
      <c r="CK775" s="155"/>
      <c r="CL775" s="155"/>
      <c r="CO775" s="66"/>
      <c r="CP775" s="162"/>
      <c r="CQ775" s="160"/>
      <c r="DT775" s="66"/>
      <c r="DU775" s="162"/>
      <c r="DV775" s="160"/>
      <c r="EE775" s="66"/>
      <c r="EF775" s="162"/>
      <c r="EG775" s="160"/>
      <c r="ER775" s="66"/>
      <c r="ES775" s="162"/>
      <c r="ET775" s="160"/>
      <c r="FR775" s="66"/>
      <c r="FS775" s="162"/>
      <c r="FT775" s="160"/>
      <c r="GR775" s="66"/>
      <c r="GS775" s="162"/>
      <c r="GT775" s="160"/>
      <c r="HG775" s="66"/>
      <c r="HH775" s="162"/>
      <c r="HK775" s="66"/>
    </row>
    <row r="776" spans="2:219">
      <c r="B776" s="160"/>
      <c r="I776" s="161"/>
      <c r="J776" s="161"/>
      <c r="L776" s="162"/>
      <c r="M776" s="160"/>
      <c r="R776" s="66"/>
      <c r="S776" s="162"/>
      <c r="Y776" s="66"/>
      <c r="Z776" s="162"/>
      <c r="AA776" s="160"/>
      <c r="AJ776" s="66"/>
      <c r="AK776" s="162"/>
      <c r="AL776" s="160"/>
      <c r="AS776" s="66"/>
      <c r="AT776" s="162"/>
      <c r="AU776" s="160"/>
      <c r="AZ776" s="66"/>
      <c r="BA776" s="162"/>
      <c r="BB776" s="160"/>
      <c r="BK776" s="66"/>
      <c r="BL776" s="162"/>
      <c r="BM776" s="160"/>
      <c r="BS776" s="66"/>
      <c r="BT776" s="162"/>
      <c r="BU776" s="160"/>
      <c r="CA776" s="162"/>
      <c r="CB776" s="160"/>
      <c r="CH776" s="66"/>
      <c r="CI776" s="162"/>
      <c r="CJ776" s="155"/>
      <c r="CK776" s="155"/>
      <c r="CL776" s="155"/>
      <c r="CO776" s="66"/>
      <c r="CP776" s="162"/>
      <c r="CQ776" s="160"/>
      <c r="DT776" s="66"/>
      <c r="DU776" s="162"/>
      <c r="DV776" s="160"/>
      <c r="EE776" s="66"/>
      <c r="EF776" s="162"/>
      <c r="EG776" s="160"/>
      <c r="ER776" s="66"/>
      <c r="ES776" s="162"/>
      <c r="ET776" s="160"/>
      <c r="FR776" s="66"/>
      <c r="FS776" s="162"/>
      <c r="FT776" s="160"/>
      <c r="GR776" s="66"/>
      <c r="GS776" s="162"/>
      <c r="GT776" s="160"/>
      <c r="HG776" s="66"/>
      <c r="HH776" s="162"/>
      <c r="HK776" s="66"/>
    </row>
    <row r="777" spans="2:219">
      <c r="B777" s="160"/>
      <c r="I777" s="161"/>
      <c r="J777" s="161"/>
      <c r="L777" s="162"/>
      <c r="M777" s="160"/>
      <c r="R777" s="66"/>
      <c r="S777" s="162"/>
      <c r="Y777" s="66"/>
      <c r="Z777" s="162"/>
      <c r="AA777" s="160"/>
      <c r="AJ777" s="66"/>
      <c r="AK777" s="162"/>
      <c r="AL777" s="160"/>
      <c r="AS777" s="66"/>
      <c r="AT777" s="162"/>
      <c r="AU777" s="160"/>
      <c r="AZ777" s="66"/>
      <c r="BA777" s="162"/>
      <c r="BB777" s="160"/>
      <c r="BK777" s="66"/>
      <c r="BL777" s="162"/>
      <c r="BM777" s="160"/>
      <c r="BS777" s="66"/>
      <c r="BT777" s="162"/>
      <c r="BU777" s="160"/>
      <c r="CA777" s="162"/>
      <c r="CB777" s="160"/>
      <c r="CH777" s="66"/>
      <c r="CI777" s="162"/>
      <c r="CJ777" s="155"/>
      <c r="CK777" s="155"/>
      <c r="CL777" s="155"/>
      <c r="CO777" s="66"/>
      <c r="CP777" s="162"/>
      <c r="CQ777" s="160"/>
      <c r="DT777" s="66"/>
      <c r="DU777" s="162"/>
      <c r="DV777" s="160"/>
      <c r="EE777" s="66"/>
      <c r="EF777" s="162"/>
      <c r="EG777" s="160"/>
      <c r="ER777" s="66"/>
      <c r="ES777" s="162"/>
      <c r="ET777" s="160"/>
      <c r="FR777" s="66"/>
      <c r="FS777" s="162"/>
      <c r="FT777" s="160"/>
      <c r="GR777" s="66"/>
      <c r="GS777" s="162"/>
      <c r="GT777" s="160"/>
      <c r="HG777" s="66"/>
      <c r="HH777" s="162"/>
      <c r="HK777" s="66"/>
    </row>
    <row r="778" spans="2:219">
      <c r="B778" s="160"/>
      <c r="I778" s="161"/>
      <c r="J778" s="161"/>
      <c r="L778" s="162"/>
      <c r="M778" s="160"/>
      <c r="R778" s="66"/>
      <c r="S778" s="162"/>
      <c r="Y778" s="66"/>
      <c r="Z778" s="162"/>
      <c r="AA778" s="160"/>
      <c r="AJ778" s="66"/>
      <c r="AK778" s="162"/>
      <c r="AL778" s="160"/>
      <c r="AS778" s="66"/>
      <c r="AT778" s="162"/>
      <c r="AU778" s="160"/>
      <c r="AZ778" s="66"/>
      <c r="BA778" s="162"/>
      <c r="BB778" s="160"/>
      <c r="BK778" s="66"/>
      <c r="BL778" s="162"/>
      <c r="BM778" s="160"/>
      <c r="BS778" s="66"/>
      <c r="BT778" s="162"/>
      <c r="BU778" s="160"/>
      <c r="CA778" s="162"/>
      <c r="CB778" s="160"/>
      <c r="CH778" s="66"/>
      <c r="CI778" s="162"/>
      <c r="CJ778" s="155"/>
      <c r="CK778" s="155"/>
      <c r="CL778" s="155"/>
      <c r="CO778" s="66"/>
      <c r="CP778" s="162"/>
      <c r="CQ778" s="160"/>
      <c r="DT778" s="66"/>
      <c r="DU778" s="162"/>
      <c r="DV778" s="160"/>
      <c r="EE778" s="66"/>
      <c r="EF778" s="162"/>
      <c r="EG778" s="160"/>
      <c r="ER778" s="66"/>
      <c r="ES778" s="162"/>
      <c r="ET778" s="160"/>
      <c r="FR778" s="66"/>
      <c r="FS778" s="162"/>
      <c r="FT778" s="160"/>
      <c r="GR778" s="66"/>
      <c r="GS778" s="162"/>
      <c r="GT778" s="160"/>
      <c r="HG778" s="66"/>
      <c r="HH778" s="162"/>
      <c r="HK778" s="66"/>
    </row>
    <row r="779" spans="2:219">
      <c r="B779" s="160"/>
      <c r="I779" s="161"/>
      <c r="J779" s="161"/>
      <c r="L779" s="162"/>
      <c r="M779" s="160"/>
      <c r="R779" s="66"/>
      <c r="S779" s="162"/>
      <c r="Y779" s="66"/>
      <c r="Z779" s="162"/>
      <c r="AA779" s="160"/>
      <c r="AJ779" s="66"/>
      <c r="AK779" s="162"/>
      <c r="AL779" s="160"/>
      <c r="AS779" s="66"/>
      <c r="AT779" s="162"/>
      <c r="AU779" s="160"/>
      <c r="AZ779" s="66"/>
      <c r="BA779" s="162"/>
      <c r="BB779" s="160"/>
      <c r="BK779" s="66"/>
      <c r="BL779" s="162"/>
      <c r="BM779" s="160"/>
      <c r="BS779" s="66"/>
      <c r="BT779" s="162"/>
      <c r="BU779" s="160"/>
      <c r="CA779" s="162"/>
      <c r="CB779" s="160"/>
      <c r="CH779" s="66"/>
      <c r="CI779" s="162"/>
      <c r="CJ779" s="155"/>
      <c r="CK779" s="155"/>
      <c r="CL779" s="155"/>
      <c r="CO779" s="66"/>
      <c r="CP779" s="162"/>
      <c r="CQ779" s="160"/>
      <c r="DT779" s="66"/>
      <c r="DU779" s="162"/>
      <c r="DV779" s="160"/>
      <c r="EE779" s="66"/>
      <c r="EF779" s="162"/>
      <c r="EG779" s="160"/>
      <c r="ER779" s="66"/>
      <c r="ES779" s="162"/>
      <c r="ET779" s="160"/>
      <c r="FR779" s="66"/>
      <c r="FS779" s="162"/>
      <c r="FT779" s="160"/>
      <c r="GR779" s="66"/>
      <c r="GS779" s="162"/>
      <c r="GT779" s="160"/>
      <c r="HG779" s="66"/>
      <c r="HH779" s="162"/>
      <c r="HK779" s="66"/>
    </row>
    <row r="780" spans="2:219">
      <c r="B780" s="160"/>
      <c r="I780" s="161"/>
      <c r="J780" s="161"/>
      <c r="L780" s="162"/>
      <c r="M780" s="160"/>
      <c r="R780" s="66"/>
      <c r="S780" s="162"/>
      <c r="Y780" s="66"/>
      <c r="Z780" s="162"/>
      <c r="AA780" s="160"/>
      <c r="AJ780" s="66"/>
      <c r="AK780" s="162"/>
      <c r="AL780" s="160"/>
      <c r="AS780" s="66"/>
      <c r="AT780" s="162"/>
      <c r="AU780" s="160"/>
      <c r="AZ780" s="66"/>
      <c r="BA780" s="162"/>
      <c r="BB780" s="160"/>
      <c r="BK780" s="66"/>
      <c r="BL780" s="162"/>
      <c r="BM780" s="160"/>
      <c r="BS780" s="66"/>
      <c r="BT780" s="162"/>
      <c r="BU780" s="160"/>
      <c r="CA780" s="162"/>
      <c r="CB780" s="160"/>
      <c r="CH780" s="66"/>
      <c r="CI780" s="162"/>
      <c r="CJ780" s="155"/>
      <c r="CK780" s="155"/>
      <c r="CL780" s="155"/>
      <c r="CO780" s="66"/>
      <c r="CP780" s="162"/>
      <c r="CQ780" s="160"/>
      <c r="DT780" s="66"/>
      <c r="DU780" s="162"/>
      <c r="DV780" s="160"/>
      <c r="EE780" s="66"/>
      <c r="EF780" s="162"/>
      <c r="EG780" s="160"/>
      <c r="ER780" s="66"/>
      <c r="ES780" s="162"/>
      <c r="ET780" s="160"/>
      <c r="FR780" s="66"/>
      <c r="FS780" s="162"/>
      <c r="FT780" s="160"/>
      <c r="GR780" s="66"/>
      <c r="GS780" s="162"/>
      <c r="GT780" s="160"/>
      <c r="HG780" s="66"/>
      <c r="HH780" s="162"/>
      <c r="HK780" s="66"/>
    </row>
    <row r="781" spans="2:219">
      <c r="B781" s="160"/>
      <c r="I781" s="161"/>
      <c r="J781" s="161"/>
      <c r="L781" s="162"/>
      <c r="M781" s="160"/>
      <c r="R781" s="66"/>
      <c r="S781" s="162"/>
      <c r="Y781" s="66"/>
      <c r="Z781" s="162"/>
      <c r="AA781" s="160"/>
      <c r="AJ781" s="66"/>
      <c r="AK781" s="162"/>
      <c r="AL781" s="160"/>
      <c r="AS781" s="66"/>
      <c r="AT781" s="162"/>
      <c r="AU781" s="160"/>
      <c r="AZ781" s="66"/>
      <c r="BA781" s="162"/>
      <c r="BB781" s="160"/>
      <c r="BK781" s="66"/>
      <c r="BL781" s="162"/>
      <c r="BM781" s="160"/>
      <c r="BS781" s="66"/>
      <c r="BT781" s="162"/>
      <c r="BU781" s="160"/>
      <c r="CA781" s="162"/>
      <c r="CB781" s="160"/>
      <c r="CH781" s="66"/>
      <c r="CI781" s="162"/>
      <c r="CJ781" s="155"/>
      <c r="CK781" s="155"/>
      <c r="CL781" s="155"/>
      <c r="CO781" s="66"/>
      <c r="CP781" s="162"/>
      <c r="CQ781" s="160"/>
      <c r="DT781" s="66"/>
      <c r="DU781" s="162"/>
      <c r="DV781" s="160"/>
      <c r="EE781" s="66"/>
      <c r="EF781" s="162"/>
      <c r="EG781" s="160"/>
      <c r="ER781" s="66"/>
      <c r="ES781" s="162"/>
      <c r="ET781" s="160"/>
      <c r="FR781" s="66"/>
      <c r="FS781" s="162"/>
      <c r="FT781" s="160"/>
      <c r="GR781" s="66"/>
      <c r="GS781" s="162"/>
      <c r="GT781" s="160"/>
      <c r="HG781" s="66"/>
      <c r="HH781" s="162"/>
      <c r="HK781" s="66"/>
    </row>
    <row r="782" spans="2:219">
      <c r="B782" s="160"/>
      <c r="I782" s="161"/>
      <c r="J782" s="161"/>
      <c r="L782" s="162"/>
      <c r="M782" s="160"/>
      <c r="R782" s="66"/>
      <c r="S782" s="162"/>
      <c r="Y782" s="66"/>
      <c r="Z782" s="162"/>
      <c r="AA782" s="160"/>
      <c r="AJ782" s="66"/>
      <c r="AK782" s="162"/>
      <c r="AL782" s="160"/>
      <c r="AS782" s="66"/>
      <c r="AT782" s="162"/>
      <c r="AU782" s="160"/>
      <c r="AZ782" s="66"/>
      <c r="BA782" s="162"/>
      <c r="BB782" s="160"/>
      <c r="BK782" s="66"/>
      <c r="BL782" s="162"/>
      <c r="BM782" s="160"/>
      <c r="BS782" s="66"/>
      <c r="BT782" s="162"/>
      <c r="BU782" s="160"/>
      <c r="CA782" s="162"/>
      <c r="CB782" s="160"/>
      <c r="CH782" s="66"/>
      <c r="CI782" s="162"/>
      <c r="CJ782" s="155"/>
      <c r="CK782" s="155"/>
      <c r="CL782" s="155"/>
      <c r="CO782" s="66"/>
      <c r="CP782" s="162"/>
      <c r="CQ782" s="160"/>
      <c r="DT782" s="66"/>
      <c r="DU782" s="162"/>
      <c r="DV782" s="160"/>
      <c r="EE782" s="66"/>
      <c r="EF782" s="162"/>
      <c r="EG782" s="160"/>
      <c r="ER782" s="66"/>
      <c r="ES782" s="162"/>
      <c r="ET782" s="160"/>
      <c r="FR782" s="66"/>
      <c r="FS782" s="162"/>
      <c r="FT782" s="160"/>
      <c r="GR782" s="66"/>
      <c r="GS782" s="162"/>
      <c r="GT782" s="160"/>
      <c r="HG782" s="66"/>
      <c r="HH782" s="162"/>
      <c r="HK782" s="66"/>
    </row>
    <row r="783" spans="2:219">
      <c r="B783" s="160"/>
      <c r="I783" s="161"/>
      <c r="J783" s="161"/>
      <c r="L783" s="162"/>
      <c r="M783" s="160"/>
      <c r="R783" s="66"/>
      <c r="S783" s="162"/>
      <c r="Y783" s="66"/>
      <c r="Z783" s="162"/>
      <c r="AA783" s="160"/>
      <c r="AJ783" s="66"/>
      <c r="AK783" s="162"/>
      <c r="AL783" s="160"/>
      <c r="AS783" s="66"/>
      <c r="AT783" s="162"/>
      <c r="AU783" s="160"/>
      <c r="AZ783" s="66"/>
      <c r="BA783" s="162"/>
      <c r="BB783" s="160"/>
      <c r="BK783" s="66"/>
      <c r="BL783" s="162"/>
      <c r="BM783" s="160"/>
      <c r="BS783" s="66"/>
      <c r="BT783" s="162"/>
      <c r="BU783" s="160"/>
      <c r="CA783" s="162"/>
      <c r="CB783" s="160"/>
      <c r="CH783" s="66"/>
      <c r="CI783" s="162"/>
      <c r="CJ783" s="155"/>
      <c r="CK783" s="155"/>
      <c r="CL783" s="155"/>
      <c r="CO783" s="66"/>
      <c r="CP783" s="162"/>
      <c r="CQ783" s="160"/>
      <c r="DT783" s="66"/>
      <c r="DU783" s="162"/>
      <c r="DV783" s="160"/>
      <c r="EE783" s="66"/>
      <c r="EF783" s="162"/>
      <c r="EG783" s="160"/>
      <c r="ER783" s="66"/>
      <c r="ES783" s="162"/>
      <c r="ET783" s="160"/>
      <c r="FR783" s="66"/>
      <c r="FS783" s="162"/>
      <c r="FT783" s="160"/>
      <c r="GR783" s="66"/>
      <c r="GS783" s="162"/>
      <c r="GT783" s="160"/>
      <c r="HG783" s="66"/>
      <c r="HH783" s="162"/>
      <c r="HK783" s="66"/>
    </row>
    <row r="784" spans="2:219">
      <c r="B784" s="160"/>
      <c r="I784" s="161"/>
      <c r="J784" s="161"/>
      <c r="L784" s="162"/>
      <c r="M784" s="160"/>
      <c r="R784" s="66"/>
      <c r="S784" s="162"/>
      <c r="Y784" s="66"/>
      <c r="Z784" s="162"/>
      <c r="AA784" s="160"/>
      <c r="AJ784" s="66"/>
      <c r="AK784" s="162"/>
      <c r="AL784" s="160"/>
      <c r="AS784" s="66"/>
      <c r="AT784" s="162"/>
      <c r="AU784" s="160"/>
      <c r="AZ784" s="66"/>
      <c r="BA784" s="162"/>
      <c r="BB784" s="160"/>
      <c r="BK784" s="66"/>
      <c r="BL784" s="162"/>
      <c r="BM784" s="160"/>
      <c r="BS784" s="66"/>
      <c r="BT784" s="162"/>
      <c r="BU784" s="160"/>
      <c r="CA784" s="162"/>
      <c r="CB784" s="160"/>
      <c r="CH784" s="66"/>
      <c r="CI784" s="162"/>
      <c r="CJ784" s="155"/>
      <c r="CK784" s="155"/>
      <c r="CL784" s="155"/>
      <c r="CO784" s="66"/>
      <c r="CP784" s="162"/>
      <c r="CQ784" s="160"/>
      <c r="DT784" s="66"/>
      <c r="DU784" s="162"/>
      <c r="DV784" s="160"/>
      <c r="EE784" s="66"/>
      <c r="EF784" s="162"/>
      <c r="EG784" s="160"/>
      <c r="ER784" s="66"/>
      <c r="ES784" s="162"/>
      <c r="ET784" s="160"/>
      <c r="FR784" s="66"/>
      <c r="FS784" s="162"/>
      <c r="FT784" s="160"/>
      <c r="GR784" s="66"/>
      <c r="GS784" s="162"/>
      <c r="GT784" s="160"/>
      <c r="HG784" s="66"/>
      <c r="HH784" s="162"/>
      <c r="HK784" s="66"/>
    </row>
    <row r="785" spans="2:219">
      <c r="B785" s="160"/>
      <c r="I785" s="161"/>
      <c r="J785" s="161"/>
      <c r="L785" s="162"/>
      <c r="M785" s="160"/>
      <c r="R785" s="66"/>
      <c r="S785" s="162"/>
      <c r="Y785" s="66"/>
      <c r="Z785" s="162"/>
      <c r="AA785" s="160"/>
      <c r="AJ785" s="66"/>
      <c r="AK785" s="162"/>
      <c r="AL785" s="160"/>
      <c r="AS785" s="66"/>
      <c r="AT785" s="162"/>
      <c r="AU785" s="160"/>
      <c r="AZ785" s="66"/>
      <c r="BA785" s="162"/>
      <c r="BB785" s="160"/>
      <c r="BK785" s="66"/>
      <c r="BL785" s="162"/>
      <c r="BM785" s="160"/>
      <c r="BS785" s="66"/>
      <c r="BT785" s="162"/>
      <c r="BU785" s="160"/>
      <c r="CA785" s="162"/>
      <c r="CB785" s="160"/>
      <c r="CH785" s="66"/>
      <c r="CI785" s="162"/>
      <c r="CJ785" s="155"/>
      <c r="CK785" s="155"/>
      <c r="CL785" s="155"/>
      <c r="CO785" s="66"/>
      <c r="CP785" s="162"/>
      <c r="CQ785" s="160"/>
      <c r="DT785" s="66"/>
      <c r="DU785" s="162"/>
      <c r="DV785" s="160"/>
      <c r="EE785" s="66"/>
      <c r="EF785" s="162"/>
      <c r="EG785" s="160"/>
      <c r="ER785" s="66"/>
      <c r="ES785" s="162"/>
      <c r="ET785" s="160"/>
      <c r="FR785" s="66"/>
      <c r="FS785" s="162"/>
      <c r="FT785" s="160"/>
      <c r="GR785" s="66"/>
      <c r="GS785" s="162"/>
      <c r="GT785" s="160"/>
      <c r="HG785" s="66"/>
      <c r="HH785" s="162"/>
      <c r="HK785" s="66"/>
    </row>
    <row r="786" spans="2:219">
      <c r="B786" s="160"/>
      <c r="I786" s="161"/>
      <c r="J786" s="161"/>
      <c r="L786" s="162"/>
      <c r="M786" s="160"/>
      <c r="R786" s="66"/>
      <c r="S786" s="162"/>
      <c r="Y786" s="66"/>
      <c r="Z786" s="162"/>
      <c r="AA786" s="160"/>
      <c r="AJ786" s="66"/>
      <c r="AK786" s="162"/>
      <c r="AL786" s="160"/>
      <c r="AS786" s="66"/>
      <c r="AT786" s="162"/>
      <c r="AU786" s="160"/>
      <c r="AZ786" s="66"/>
      <c r="BA786" s="162"/>
      <c r="BB786" s="160"/>
      <c r="BK786" s="66"/>
      <c r="BL786" s="162"/>
      <c r="BM786" s="160"/>
      <c r="BS786" s="66"/>
      <c r="BT786" s="162"/>
      <c r="BU786" s="160"/>
      <c r="CA786" s="162"/>
      <c r="CB786" s="160"/>
      <c r="CH786" s="66"/>
      <c r="CI786" s="162"/>
      <c r="CJ786" s="155"/>
      <c r="CK786" s="155"/>
      <c r="CL786" s="155"/>
      <c r="CO786" s="66"/>
      <c r="CP786" s="162"/>
      <c r="CQ786" s="160"/>
      <c r="DT786" s="66"/>
      <c r="DU786" s="162"/>
      <c r="DV786" s="160"/>
      <c r="EE786" s="66"/>
      <c r="EF786" s="162"/>
      <c r="EG786" s="160"/>
      <c r="ER786" s="66"/>
      <c r="ES786" s="162"/>
      <c r="ET786" s="160"/>
      <c r="FR786" s="66"/>
      <c r="FS786" s="162"/>
      <c r="FT786" s="160"/>
      <c r="GR786" s="66"/>
      <c r="GS786" s="162"/>
      <c r="GT786" s="160"/>
      <c r="HG786" s="66"/>
      <c r="HH786" s="162"/>
      <c r="HK786" s="66"/>
    </row>
    <row r="787" spans="2:219">
      <c r="B787" s="160"/>
      <c r="I787" s="161"/>
      <c r="J787" s="161"/>
      <c r="L787" s="162"/>
      <c r="M787" s="160"/>
      <c r="R787" s="66"/>
      <c r="S787" s="162"/>
      <c r="Y787" s="66"/>
      <c r="Z787" s="162"/>
      <c r="AA787" s="160"/>
      <c r="AJ787" s="66"/>
      <c r="AK787" s="162"/>
      <c r="AL787" s="160"/>
      <c r="AS787" s="66"/>
      <c r="AT787" s="162"/>
      <c r="AU787" s="160"/>
      <c r="AZ787" s="66"/>
      <c r="BA787" s="162"/>
      <c r="BB787" s="160"/>
      <c r="BK787" s="66"/>
      <c r="BL787" s="162"/>
      <c r="BM787" s="160"/>
      <c r="BS787" s="66"/>
      <c r="BT787" s="162"/>
      <c r="BU787" s="160"/>
      <c r="CA787" s="162"/>
      <c r="CB787" s="160"/>
      <c r="CH787" s="66"/>
      <c r="CI787" s="162"/>
      <c r="CJ787" s="155"/>
      <c r="CK787" s="155"/>
      <c r="CL787" s="155"/>
      <c r="CO787" s="66"/>
      <c r="CP787" s="162"/>
      <c r="CQ787" s="160"/>
      <c r="DT787" s="66"/>
      <c r="DU787" s="162"/>
      <c r="DV787" s="160"/>
      <c r="EE787" s="66"/>
      <c r="EF787" s="162"/>
      <c r="EG787" s="160"/>
      <c r="ER787" s="66"/>
      <c r="ES787" s="162"/>
      <c r="ET787" s="160"/>
      <c r="FR787" s="66"/>
      <c r="FS787" s="162"/>
      <c r="FT787" s="160"/>
      <c r="GR787" s="66"/>
      <c r="GS787" s="162"/>
      <c r="GT787" s="160"/>
      <c r="HG787" s="66"/>
      <c r="HH787" s="162"/>
      <c r="HK787" s="66"/>
    </row>
    <row r="788" spans="2:219">
      <c r="B788" s="160"/>
      <c r="I788" s="161"/>
      <c r="J788" s="161"/>
      <c r="L788" s="162"/>
      <c r="M788" s="160"/>
      <c r="R788" s="66"/>
      <c r="S788" s="162"/>
      <c r="Y788" s="66"/>
      <c r="Z788" s="162"/>
      <c r="AA788" s="160"/>
      <c r="AJ788" s="66"/>
      <c r="AK788" s="162"/>
      <c r="AL788" s="160"/>
      <c r="AS788" s="66"/>
      <c r="AT788" s="162"/>
      <c r="AU788" s="160"/>
      <c r="AZ788" s="66"/>
      <c r="BA788" s="162"/>
      <c r="BB788" s="160"/>
      <c r="BK788" s="66"/>
      <c r="BL788" s="162"/>
      <c r="BM788" s="160"/>
      <c r="BS788" s="66"/>
      <c r="BT788" s="162"/>
      <c r="BU788" s="160"/>
      <c r="CA788" s="162"/>
      <c r="CB788" s="160"/>
      <c r="CH788" s="66"/>
      <c r="CI788" s="162"/>
      <c r="CJ788" s="155"/>
      <c r="CK788" s="155"/>
      <c r="CL788" s="155"/>
      <c r="CO788" s="66"/>
      <c r="CP788" s="162"/>
      <c r="CQ788" s="160"/>
      <c r="DT788" s="66"/>
      <c r="DU788" s="162"/>
      <c r="DV788" s="160"/>
      <c r="EE788" s="66"/>
      <c r="EF788" s="162"/>
      <c r="EG788" s="160"/>
      <c r="ER788" s="66"/>
      <c r="ES788" s="162"/>
      <c r="ET788" s="160"/>
      <c r="FR788" s="66"/>
      <c r="FS788" s="162"/>
      <c r="FT788" s="160"/>
      <c r="GR788" s="66"/>
      <c r="GS788" s="162"/>
      <c r="GT788" s="160"/>
      <c r="HG788" s="66"/>
      <c r="HH788" s="162"/>
      <c r="HK788" s="66"/>
    </row>
    <row r="789" spans="2:219">
      <c r="B789" s="160"/>
      <c r="I789" s="161"/>
      <c r="J789" s="161"/>
      <c r="L789" s="162"/>
      <c r="M789" s="160"/>
      <c r="R789" s="66"/>
      <c r="S789" s="162"/>
      <c r="Y789" s="66"/>
      <c r="Z789" s="162"/>
      <c r="AA789" s="160"/>
      <c r="AJ789" s="66"/>
      <c r="AK789" s="162"/>
      <c r="AL789" s="160"/>
      <c r="AS789" s="66"/>
      <c r="AT789" s="162"/>
      <c r="AU789" s="160"/>
      <c r="AZ789" s="66"/>
      <c r="BA789" s="162"/>
      <c r="BB789" s="160"/>
      <c r="BK789" s="66"/>
      <c r="BL789" s="162"/>
      <c r="BM789" s="160"/>
      <c r="BS789" s="66"/>
      <c r="BT789" s="162"/>
      <c r="BU789" s="160"/>
      <c r="CA789" s="162"/>
      <c r="CB789" s="160"/>
      <c r="CH789" s="66"/>
      <c r="CI789" s="162"/>
      <c r="CJ789" s="155"/>
      <c r="CK789" s="155"/>
      <c r="CL789" s="155"/>
      <c r="CO789" s="66"/>
      <c r="CP789" s="162"/>
      <c r="CQ789" s="160"/>
      <c r="DT789" s="66"/>
      <c r="DU789" s="162"/>
      <c r="DV789" s="160"/>
      <c r="EE789" s="66"/>
      <c r="EF789" s="162"/>
      <c r="EG789" s="160"/>
      <c r="ER789" s="66"/>
      <c r="ES789" s="162"/>
      <c r="ET789" s="160"/>
      <c r="FR789" s="66"/>
      <c r="FS789" s="162"/>
      <c r="FT789" s="160"/>
      <c r="GR789" s="66"/>
      <c r="GS789" s="162"/>
      <c r="GT789" s="160"/>
      <c r="HG789" s="66"/>
      <c r="HH789" s="162"/>
      <c r="HK789" s="66"/>
    </row>
    <row r="790" spans="2:219">
      <c r="B790" s="160"/>
      <c r="I790" s="161"/>
      <c r="J790" s="161"/>
      <c r="L790" s="162"/>
      <c r="M790" s="160"/>
      <c r="R790" s="66"/>
      <c r="S790" s="162"/>
      <c r="Y790" s="66"/>
      <c r="Z790" s="162"/>
      <c r="AA790" s="160"/>
      <c r="AJ790" s="66"/>
      <c r="AK790" s="162"/>
      <c r="AL790" s="160"/>
      <c r="AS790" s="66"/>
      <c r="AT790" s="162"/>
      <c r="AU790" s="160"/>
      <c r="AZ790" s="66"/>
      <c r="BA790" s="162"/>
      <c r="BB790" s="160"/>
      <c r="BK790" s="66"/>
      <c r="BL790" s="162"/>
      <c r="BM790" s="160"/>
      <c r="BS790" s="66"/>
      <c r="BT790" s="162"/>
      <c r="BU790" s="160"/>
      <c r="CA790" s="162"/>
      <c r="CB790" s="160"/>
      <c r="CH790" s="66"/>
      <c r="CI790" s="162"/>
      <c r="CJ790" s="155"/>
      <c r="CK790" s="155"/>
      <c r="CL790" s="155"/>
      <c r="CO790" s="66"/>
      <c r="CP790" s="162"/>
      <c r="CQ790" s="160"/>
      <c r="DT790" s="66"/>
      <c r="DU790" s="162"/>
      <c r="DV790" s="160"/>
      <c r="EE790" s="66"/>
      <c r="EF790" s="162"/>
      <c r="EG790" s="160"/>
      <c r="ER790" s="66"/>
      <c r="ES790" s="162"/>
      <c r="ET790" s="160"/>
      <c r="FR790" s="66"/>
      <c r="FS790" s="162"/>
      <c r="FT790" s="160"/>
      <c r="GR790" s="66"/>
      <c r="GS790" s="162"/>
      <c r="GT790" s="160"/>
      <c r="HG790" s="66"/>
      <c r="HH790" s="162"/>
      <c r="HK790" s="66"/>
    </row>
    <row r="791" spans="2:219">
      <c r="B791" s="160"/>
      <c r="I791" s="161"/>
      <c r="J791" s="161"/>
      <c r="L791" s="162"/>
      <c r="M791" s="160"/>
      <c r="R791" s="66"/>
      <c r="S791" s="162"/>
      <c r="Y791" s="66"/>
      <c r="Z791" s="162"/>
      <c r="AA791" s="160"/>
      <c r="AJ791" s="66"/>
      <c r="AK791" s="162"/>
      <c r="AL791" s="160"/>
      <c r="AS791" s="66"/>
      <c r="AT791" s="162"/>
      <c r="AU791" s="160"/>
      <c r="AZ791" s="66"/>
      <c r="BA791" s="162"/>
      <c r="BB791" s="160"/>
      <c r="BK791" s="66"/>
      <c r="BL791" s="162"/>
      <c r="BM791" s="160"/>
      <c r="BS791" s="66"/>
      <c r="BT791" s="162"/>
      <c r="BU791" s="160"/>
      <c r="CA791" s="162"/>
      <c r="CB791" s="160"/>
      <c r="CH791" s="66"/>
      <c r="CI791" s="162"/>
      <c r="CJ791" s="155"/>
      <c r="CK791" s="155"/>
      <c r="CL791" s="155"/>
      <c r="CO791" s="66"/>
      <c r="CP791" s="162"/>
      <c r="CQ791" s="160"/>
      <c r="DT791" s="66"/>
      <c r="DU791" s="162"/>
      <c r="DV791" s="160"/>
      <c r="EE791" s="66"/>
      <c r="EF791" s="162"/>
      <c r="EG791" s="160"/>
      <c r="ER791" s="66"/>
      <c r="ES791" s="162"/>
      <c r="ET791" s="160"/>
      <c r="FR791" s="66"/>
      <c r="FS791" s="162"/>
      <c r="FT791" s="160"/>
      <c r="GR791" s="66"/>
      <c r="GS791" s="162"/>
      <c r="GT791" s="160"/>
      <c r="HG791" s="66"/>
      <c r="HH791" s="162"/>
      <c r="HK791" s="66"/>
    </row>
    <row r="792" spans="2:219">
      <c r="B792" s="160"/>
      <c r="I792" s="161"/>
      <c r="J792" s="161"/>
      <c r="L792" s="162"/>
      <c r="M792" s="160"/>
      <c r="R792" s="66"/>
      <c r="S792" s="162"/>
      <c r="Y792" s="66"/>
      <c r="Z792" s="162"/>
      <c r="AA792" s="160"/>
      <c r="AJ792" s="66"/>
      <c r="AK792" s="162"/>
      <c r="AL792" s="160"/>
      <c r="AS792" s="66"/>
      <c r="AT792" s="162"/>
      <c r="AU792" s="160"/>
      <c r="AZ792" s="66"/>
      <c r="BA792" s="162"/>
      <c r="BB792" s="160"/>
      <c r="BK792" s="66"/>
      <c r="BL792" s="162"/>
      <c r="BM792" s="160"/>
      <c r="BS792" s="66"/>
      <c r="BT792" s="162"/>
      <c r="BU792" s="160"/>
      <c r="CA792" s="162"/>
      <c r="CB792" s="160"/>
      <c r="CH792" s="66"/>
      <c r="CI792" s="162"/>
      <c r="CJ792" s="155"/>
      <c r="CK792" s="155"/>
      <c r="CL792" s="155"/>
      <c r="CO792" s="66"/>
      <c r="CP792" s="162"/>
      <c r="CQ792" s="160"/>
      <c r="DT792" s="66"/>
      <c r="DU792" s="162"/>
      <c r="DV792" s="160"/>
      <c r="EE792" s="66"/>
      <c r="EF792" s="162"/>
      <c r="EG792" s="160"/>
      <c r="ER792" s="66"/>
      <c r="ES792" s="162"/>
      <c r="ET792" s="160"/>
      <c r="FR792" s="66"/>
      <c r="FS792" s="162"/>
      <c r="FT792" s="160"/>
      <c r="GR792" s="66"/>
      <c r="GS792" s="162"/>
      <c r="GT792" s="160"/>
      <c r="HG792" s="66"/>
      <c r="HH792" s="162"/>
      <c r="HK792" s="66"/>
    </row>
    <row r="793" spans="2:219">
      <c r="B793" s="160"/>
      <c r="I793" s="161"/>
      <c r="J793" s="161"/>
      <c r="L793" s="162"/>
      <c r="M793" s="160"/>
      <c r="R793" s="66"/>
      <c r="S793" s="162"/>
      <c r="Y793" s="66"/>
      <c r="Z793" s="162"/>
      <c r="AA793" s="160"/>
      <c r="AJ793" s="66"/>
      <c r="AK793" s="162"/>
      <c r="AL793" s="160"/>
      <c r="AS793" s="66"/>
      <c r="AT793" s="162"/>
      <c r="AU793" s="160"/>
      <c r="AZ793" s="66"/>
      <c r="BA793" s="162"/>
      <c r="BB793" s="160"/>
      <c r="BK793" s="66"/>
      <c r="BL793" s="162"/>
      <c r="BM793" s="160"/>
      <c r="BS793" s="66"/>
      <c r="BT793" s="162"/>
      <c r="BU793" s="160"/>
      <c r="CA793" s="162"/>
      <c r="CB793" s="160"/>
      <c r="CH793" s="66"/>
      <c r="CI793" s="162"/>
      <c r="CJ793" s="155"/>
      <c r="CK793" s="155"/>
      <c r="CL793" s="155"/>
      <c r="CO793" s="66"/>
      <c r="CP793" s="162"/>
      <c r="CQ793" s="160"/>
      <c r="DT793" s="66"/>
      <c r="DU793" s="162"/>
      <c r="DV793" s="160"/>
      <c r="EE793" s="66"/>
      <c r="EF793" s="162"/>
      <c r="EG793" s="160"/>
      <c r="ER793" s="66"/>
      <c r="ES793" s="162"/>
      <c r="ET793" s="160"/>
      <c r="FR793" s="66"/>
      <c r="FS793" s="162"/>
      <c r="FT793" s="160"/>
      <c r="GR793" s="66"/>
      <c r="GS793" s="162"/>
      <c r="GT793" s="160"/>
      <c r="HG793" s="66"/>
      <c r="HH793" s="162"/>
      <c r="HK793" s="66"/>
    </row>
    <row r="794" spans="2:219">
      <c r="B794" s="160"/>
      <c r="I794" s="161"/>
      <c r="J794" s="161"/>
      <c r="L794" s="162"/>
      <c r="M794" s="160"/>
      <c r="R794" s="66"/>
      <c r="S794" s="162"/>
      <c r="Y794" s="66"/>
      <c r="Z794" s="162"/>
      <c r="AA794" s="160"/>
      <c r="AJ794" s="66"/>
      <c r="AK794" s="162"/>
      <c r="AL794" s="160"/>
      <c r="AS794" s="66"/>
      <c r="AT794" s="162"/>
      <c r="AU794" s="160"/>
      <c r="AZ794" s="66"/>
      <c r="BA794" s="162"/>
      <c r="BB794" s="160"/>
      <c r="BK794" s="66"/>
      <c r="BL794" s="162"/>
      <c r="BM794" s="160"/>
      <c r="BS794" s="66"/>
      <c r="BT794" s="162"/>
      <c r="BU794" s="160"/>
      <c r="CA794" s="162"/>
      <c r="CB794" s="160"/>
      <c r="CH794" s="66"/>
      <c r="CI794" s="162"/>
      <c r="CJ794" s="155"/>
      <c r="CK794" s="155"/>
      <c r="CL794" s="155"/>
      <c r="CO794" s="66"/>
      <c r="CP794" s="162"/>
      <c r="CQ794" s="160"/>
      <c r="DT794" s="66"/>
      <c r="DU794" s="162"/>
      <c r="DV794" s="160"/>
      <c r="EE794" s="66"/>
      <c r="EF794" s="162"/>
      <c r="EG794" s="160"/>
      <c r="ER794" s="66"/>
      <c r="ES794" s="162"/>
      <c r="ET794" s="160"/>
      <c r="FR794" s="66"/>
      <c r="FS794" s="162"/>
      <c r="FT794" s="160"/>
      <c r="GR794" s="66"/>
      <c r="GS794" s="162"/>
      <c r="GT794" s="160"/>
      <c r="HG794" s="66"/>
      <c r="HH794" s="162"/>
      <c r="HK794" s="66"/>
    </row>
    <row r="795" spans="2:219">
      <c r="B795" s="160"/>
      <c r="I795" s="161"/>
      <c r="J795" s="161"/>
      <c r="L795" s="162"/>
      <c r="M795" s="160"/>
      <c r="R795" s="66"/>
      <c r="S795" s="162"/>
      <c r="Y795" s="66"/>
      <c r="Z795" s="162"/>
      <c r="AA795" s="160"/>
      <c r="AJ795" s="66"/>
      <c r="AK795" s="162"/>
      <c r="AL795" s="160"/>
      <c r="AS795" s="66"/>
      <c r="AT795" s="162"/>
      <c r="AU795" s="160"/>
      <c r="AZ795" s="66"/>
      <c r="BA795" s="162"/>
      <c r="BB795" s="160"/>
      <c r="BK795" s="66"/>
      <c r="BL795" s="162"/>
      <c r="BM795" s="160"/>
      <c r="BS795" s="66"/>
      <c r="BT795" s="162"/>
      <c r="BU795" s="160"/>
      <c r="CA795" s="162"/>
      <c r="CB795" s="160"/>
      <c r="CH795" s="66"/>
      <c r="CI795" s="162"/>
      <c r="CJ795" s="155"/>
      <c r="CK795" s="155"/>
      <c r="CL795" s="155"/>
      <c r="CO795" s="66"/>
      <c r="CP795" s="162"/>
      <c r="CQ795" s="160"/>
      <c r="DT795" s="66"/>
      <c r="DU795" s="162"/>
      <c r="DV795" s="160"/>
      <c r="EE795" s="66"/>
      <c r="EF795" s="162"/>
      <c r="EG795" s="160"/>
      <c r="ER795" s="66"/>
      <c r="ES795" s="162"/>
      <c r="ET795" s="160"/>
      <c r="FR795" s="66"/>
      <c r="FS795" s="162"/>
      <c r="FT795" s="160"/>
      <c r="GR795" s="66"/>
      <c r="GS795" s="162"/>
      <c r="GT795" s="160"/>
      <c r="HG795" s="66"/>
      <c r="HH795" s="162"/>
      <c r="HK795" s="66"/>
    </row>
    <row r="796" spans="2:219">
      <c r="B796" s="160"/>
      <c r="I796" s="161"/>
      <c r="J796" s="161"/>
      <c r="L796" s="162"/>
      <c r="M796" s="160"/>
      <c r="R796" s="66"/>
      <c r="S796" s="162"/>
      <c r="Y796" s="66"/>
      <c r="Z796" s="162"/>
      <c r="AA796" s="160"/>
      <c r="AJ796" s="66"/>
      <c r="AK796" s="162"/>
      <c r="AL796" s="160"/>
      <c r="AS796" s="66"/>
      <c r="AT796" s="162"/>
      <c r="AU796" s="160"/>
      <c r="AZ796" s="66"/>
      <c r="BA796" s="162"/>
      <c r="BB796" s="160"/>
      <c r="BK796" s="66"/>
      <c r="BL796" s="162"/>
      <c r="BM796" s="160"/>
      <c r="BS796" s="66"/>
      <c r="BT796" s="162"/>
      <c r="BU796" s="160"/>
      <c r="CA796" s="162"/>
      <c r="CB796" s="160"/>
      <c r="CH796" s="66"/>
      <c r="CI796" s="162"/>
      <c r="CJ796" s="155"/>
      <c r="CK796" s="155"/>
      <c r="CL796" s="155"/>
      <c r="CO796" s="66"/>
      <c r="CP796" s="162"/>
      <c r="CQ796" s="160"/>
      <c r="DT796" s="66"/>
      <c r="DU796" s="162"/>
      <c r="DV796" s="160"/>
      <c r="EE796" s="66"/>
      <c r="EF796" s="162"/>
      <c r="EG796" s="160"/>
      <c r="ER796" s="66"/>
      <c r="ES796" s="162"/>
      <c r="ET796" s="160"/>
      <c r="FR796" s="66"/>
      <c r="FS796" s="162"/>
      <c r="FT796" s="160"/>
      <c r="GR796" s="66"/>
      <c r="GS796" s="162"/>
      <c r="GT796" s="160"/>
      <c r="HG796" s="66"/>
      <c r="HH796" s="162"/>
      <c r="HK796" s="66"/>
    </row>
    <row r="797" spans="2:219">
      <c r="B797" s="160"/>
      <c r="I797" s="161"/>
      <c r="J797" s="161"/>
      <c r="L797" s="162"/>
      <c r="M797" s="160"/>
      <c r="R797" s="66"/>
      <c r="S797" s="162"/>
      <c r="Y797" s="66"/>
      <c r="Z797" s="162"/>
      <c r="AA797" s="160"/>
      <c r="AJ797" s="66"/>
      <c r="AK797" s="162"/>
      <c r="AL797" s="160"/>
      <c r="AS797" s="66"/>
      <c r="AT797" s="162"/>
      <c r="AU797" s="160"/>
      <c r="AZ797" s="66"/>
      <c r="BA797" s="162"/>
      <c r="BB797" s="160"/>
      <c r="BK797" s="66"/>
      <c r="BL797" s="162"/>
      <c r="BM797" s="160"/>
      <c r="BS797" s="66"/>
      <c r="BT797" s="162"/>
      <c r="BU797" s="160"/>
      <c r="CA797" s="162"/>
      <c r="CB797" s="160"/>
      <c r="CH797" s="66"/>
      <c r="CI797" s="162"/>
      <c r="CJ797" s="155"/>
      <c r="CK797" s="155"/>
      <c r="CL797" s="155"/>
      <c r="CO797" s="66"/>
      <c r="CP797" s="162"/>
      <c r="CQ797" s="160"/>
      <c r="DT797" s="66"/>
      <c r="DU797" s="162"/>
      <c r="DV797" s="160"/>
      <c r="EE797" s="66"/>
      <c r="EF797" s="162"/>
      <c r="EG797" s="160"/>
      <c r="ER797" s="66"/>
      <c r="ES797" s="162"/>
      <c r="ET797" s="160"/>
      <c r="FR797" s="66"/>
      <c r="FS797" s="162"/>
      <c r="FT797" s="160"/>
      <c r="GR797" s="66"/>
      <c r="GS797" s="162"/>
      <c r="GT797" s="160"/>
      <c r="HG797" s="66"/>
      <c r="HH797" s="162"/>
      <c r="HK797" s="66"/>
    </row>
    <row r="798" spans="2:219">
      <c r="B798" s="160"/>
      <c r="I798" s="161"/>
      <c r="J798" s="161"/>
      <c r="L798" s="162"/>
      <c r="M798" s="160"/>
      <c r="R798" s="66"/>
      <c r="S798" s="162"/>
      <c r="Y798" s="66"/>
      <c r="Z798" s="162"/>
      <c r="AA798" s="160"/>
      <c r="AJ798" s="66"/>
      <c r="AK798" s="162"/>
      <c r="AL798" s="160"/>
      <c r="AS798" s="66"/>
      <c r="AT798" s="162"/>
      <c r="AU798" s="160"/>
      <c r="AZ798" s="66"/>
      <c r="BA798" s="162"/>
      <c r="BB798" s="160"/>
      <c r="BK798" s="66"/>
      <c r="BL798" s="162"/>
      <c r="BM798" s="160"/>
      <c r="BS798" s="66"/>
      <c r="BT798" s="162"/>
      <c r="BU798" s="160"/>
      <c r="CA798" s="162"/>
      <c r="CB798" s="160"/>
      <c r="CH798" s="66"/>
      <c r="CI798" s="162"/>
      <c r="CJ798" s="155"/>
      <c r="CK798" s="155"/>
      <c r="CL798" s="155"/>
      <c r="CO798" s="66"/>
      <c r="CP798" s="162"/>
      <c r="CQ798" s="160"/>
      <c r="DT798" s="66"/>
      <c r="DU798" s="162"/>
      <c r="DV798" s="160"/>
      <c r="EE798" s="66"/>
      <c r="EF798" s="162"/>
      <c r="EG798" s="160"/>
      <c r="ER798" s="66"/>
      <c r="ES798" s="162"/>
      <c r="ET798" s="160"/>
      <c r="FR798" s="66"/>
      <c r="FS798" s="162"/>
      <c r="FT798" s="160"/>
      <c r="GR798" s="66"/>
      <c r="GS798" s="162"/>
      <c r="GT798" s="160"/>
      <c r="HG798" s="66"/>
      <c r="HH798" s="162"/>
      <c r="HK798" s="66"/>
    </row>
    <row r="799" spans="2:219">
      <c r="B799" s="160"/>
      <c r="I799" s="161"/>
      <c r="J799" s="161"/>
      <c r="L799" s="162"/>
      <c r="M799" s="160"/>
      <c r="R799" s="66"/>
      <c r="S799" s="162"/>
      <c r="Y799" s="66"/>
      <c r="Z799" s="162"/>
      <c r="AA799" s="160"/>
      <c r="AJ799" s="66"/>
      <c r="AK799" s="162"/>
      <c r="AL799" s="160"/>
      <c r="AS799" s="66"/>
      <c r="AT799" s="162"/>
      <c r="AU799" s="160"/>
      <c r="AZ799" s="66"/>
      <c r="BA799" s="162"/>
      <c r="BB799" s="160"/>
      <c r="BK799" s="66"/>
      <c r="BL799" s="162"/>
      <c r="BM799" s="160"/>
      <c r="BS799" s="66"/>
      <c r="BT799" s="162"/>
      <c r="BU799" s="160"/>
      <c r="CA799" s="162"/>
      <c r="CB799" s="160"/>
      <c r="CH799" s="66"/>
      <c r="CI799" s="162"/>
      <c r="CJ799" s="155"/>
      <c r="CK799" s="155"/>
      <c r="CL799" s="155"/>
      <c r="CO799" s="66"/>
      <c r="CP799" s="162"/>
      <c r="CQ799" s="160"/>
      <c r="DT799" s="66"/>
      <c r="DU799" s="162"/>
      <c r="DV799" s="160"/>
      <c r="EE799" s="66"/>
      <c r="EF799" s="162"/>
      <c r="EG799" s="160"/>
      <c r="ER799" s="66"/>
      <c r="ES799" s="162"/>
      <c r="ET799" s="160"/>
      <c r="FR799" s="66"/>
      <c r="FS799" s="162"/>
      <c r="FT799" s="160"/>
      <c r="GR799" s="66"/>
      <c r="GS799" s="162"/>
      <c r="GT799" s="160"/>
      <c r="HG799" s="66"/>
      <c r="HH799" s="162"/>
      <c r="HK799" s="66"/>
    </row>
    <row r="800" spans="2:219">
      <c r="B800" s="160"/>
      <c r="I800" s="161"/>
      <c r="J800" s="161"/>
      <c r="L800" s="162"/>
      <c r="M800" s="160"/>
      <c r="R800" s="66"/>
      <c r="S800" s="162"/>
      <c r="Y800" s="66"/>
      <c r="Z800" s="162"/>
      <c r="AA800" s="160"/>
      <c r="AJ800" s="66"/>
      <c r="AK800" s="162"/>
      <c r="AL800" s="160"/>
      <c r="AS800" s="66"/>
      <c r="AT800" s="162"/>
      <c r="AU800" s="160"/>
      <c r="AZ800" s="66"/>
      <c r="BA800" s="162"/>
      <c r="BB800" s="160"/>
      <c r="BK800" s="66"/>
      <c r="BL800" s="162"/>
      <c r="BM800" s="160"/>
      <c r="BS800" s="66"/>
      <c r="BT800" s="162"/>
      <c r="BU800" s="160"/>
      <c r="CA800" s="162"/>
      <c r="CB800" s="160"/>
      <c r="CH800" s="66"/>
      <c r="CI800" s="162"/>
      <c r="CJ800" s="155"/>
      <c r="CK800" s="155"/>
      <c r="CL800" s="155"/>
      <c r="CO800" s="66"/>
      <c r="CP800" s="162"/>
      <c r="CQ800" s="160"/>
      <c r="DT800" s="66"/>
      <c r="DU800" s="162"/>
      <c r="DV800" s="160"/>
      <c r="EE800" s="66"/>
      <c r="EF800" s="162"/>
      <c r="EG800" s="160"/>
      <c r="ER800" s="66"/>
      <c r="ES800" s="162"/>
      <c r="ET800" s="160"/>
      <c r="FR800" s="66"/>
      <c r="FS800" s="162"/>
      <c r="FT800" s="160"/>
      <c r="GR800" s="66"/>
      <c r="GS800" s="162"/>
      <c r="GT800" s="160"/>
      <c r="HG800" s="66"/>
      <c r="HH800" s="162"/>
      <c r="HK800" s="66"/>
    </row>
    <row r="801" spans="2:219">
      <c r="B801" s="160"/>
      <c r="I801" s="161"/>
      <c r="J801" s="161"/>
      <c r="L801" s="162"/>
      <c r="M801" s="160"/>
      <c r="R801" s="66"/>
      <c r="S801" s="162"/>
      <c r="Y801" s="66"/>
      <c r="Z801" s="162"/>
      <c r="AA801" s="160"/>
      <c r="AJ801" s="66"/>
      <c r="AK801" s="162"/>
      <c r="AL801" s="160"/>
      <c r="AS801" s="66"/>
      <c r="AT801" s="162"/>
      <c r="AU801" s="160"/>
      <c r="AZ801" s="66"/>
      <c r="BA801" s="162"/>
      <c r="BB801" s="160"/>
      <c r="BK801" s="66"/>
      <c r="BL801" s="162"/>
      <c r="BM801" s="160"/>
      <c r="BS801" s="66"/>
      <c r="BT801" s="162"/>
      <c r="BU801" s="160"/>
      <c r="CA801" s="162"/>
      <c r="CB801" s="160"/>
      <c r="CH801" s="66"/>
      <c r="CI801" s="162"/>
      <c r="CJ801" s="155"/>
      <c r="CK801" s="155"/>
      <c r="CL801" s="155"/>
      <c r="CO801" s="66"/>
      <c r="CP801" s="162"/>
      <c r="CQ801" s="160"/>
      <c r="DT801" s="66"/>
      <c r="DU801" s="162"/>
      <c r="DV801" s="160"/>
      <c r="EE801" s="66"/>
      <c r="EF801" s="162"/>
      <c r="EG801" s="160"/>
      <c r="ER801" s="66"/>
      <c r="ES801" s="162"/>
      <c r="ET801" s="160"/>
      <c r="FR801" s="66"/>
      <c r="FS801" s="162"/>
      <c r="FT801" s="160"/>
      <c r="GR801" s="66"/>
      <c r="GS801" s="162"/>
      <c r="GT801" s="160"/>
      <c r="HG801" s="66"/>
      <c r="HH801" s="162"/>
      <c r="HK801" s="66"/>
    </row>
    <row r="802" spans="2:219">
      <c r="B802" s="160"/>
      <c r="I802" s="161"/>
      <c r="J802" s="161"/>
      <c r="L802" s="162"/>
      <c r="M802" s="160"/>
      <c r="R802" s="66"/>
      <c r="S802" s="162"/>
      <c r="Y802" s="66"/>
      <c r="Z802" s="162"/>
      <c r="AA802" s="160"/>
      <c r="AJ802" s="66"/>
      <c r="AK802" s="162"/>
      <c r="AL802" s="160"/>
      <c r="AS802" s="66"/>
      <c r="AT802" s="162"/>
      <c r="AU802" s="160"/>
      <c r="AZ802" s="66"/>
      <c r="BA802" s="162"/>
      <c r="BB802" s="160"/>
      <c r="BK802" s="66"/>
      <c r="BL802" s="162"/>
      <c r="BM802" s="160"/>
      <c r="BS802" s="66"/>
      <c r="BT802" s="162"/>
      <c r="BU802" s="160"/>
      <c r="CA802" s="162"/>
      <c r="CB802" s="160"/>
      <c r="CH802" s="66"/>
      <c r="CI802" s="162"/>
      <c r="CJ802" s="155"/>
      <c r="CK802" s="155"/>
      <c r="CL802" s="155"/>
      <c r="CO802" s="66"/>
      <c r="CP802" s="162"/>
      <c r="CQ802" s="160"/>
      <c r="DT802" s="66"/>
      <c r="DU802" s="162"/>
      <c r="DV802" s="160"/>
      <c r="EE802" s="66"/>
      <c r="EF802" s="162"/>
      <c r="EG802" s="160"/>
      <c r="ER802" s="66"/>
      <c r="ES802" s="162"/>
      <c r="ET802" s="160"/>
      <c r="FR802" s="66"/>
      <c r="FS802" s="162"/>
      <c r="FT802" s="160"/>
      <c r="GR802" s="66"/>
      <c r="GS802" s="162"/>
      <c r="GT802" s="160"/>
      <c r="HG802" s="66"/>
      <c r="HH802" s="162"/>
      <c r="HK802" s="66"/>
    </row>
    <row r="803" spans="2:219">
      <c r="B803" s="160"/>
      <c r="I803" s="161"/>
      <c r="J803" s="161"/>
      <c r="L803" s="162"/>
      <c r="M803" s="160"/>
      <c r="R803" s="66"/>
      <c r="S803" s="162"/>
      <c r="Y803" s="66"/>
      <c r="Z803" s="162"/>
      <c r="AA803" s="160"/>
      <c r="AJ803" s="66"/>
      <c r="AK803" s="162"/>
      <c r="AL803" s="160"/>
      <c r="AS803" s="66"/>
      <c r="AT803" s="162"/>
      <c r="AU803" s="160"/>
      <c r="AZ803" s="66"/>
      <c r="BA803" s="162"/>
      <c r="BB803" s="160"/>
      <c r="BK803" s="66"/>
      <c r="BL803" s="162"/>
      <c r="BM803" s="160"/>
      <c r="BS803" s="66"/>
      <c r="BT803" s="162"/>
      <c r="BU803" s="160"/>
      <c r="CA803" s="162"/>
      <c r="CB803" s="160"/>
      <c r="CH803" s="66"/>
      <c r="CI803" s="162"/>
      <c r="CJ803" s="155"/>
      <c r="CK803" s="155"/>
      <c r="CL803" s="155"/>
      <c r="CO803" s="66"/>
      <c r="CP803" s="162"/>
      <c r="CQ803" s="160"/>
      <c r="DT803" s="66"/>
      <c r="DU803" s="162"/>
      <c r="DV803" s="160"/>
      <c r="EE803" s="66"/>
      <c r="EF803" s="162"/>
      <c r="EG803" s="160"/>
      <c r="ER803" s="66"/>
      <c r="ES803" s="162"/>
      <c r="ET803" s="160"/>
      <c r="FR803" s="66"/>
      <c r="FS803" s="162"/>
      <c r="FT803" s="160"/>
      <c r="GR803" s="66"/>
      <c r="GS803" s="162"/>
      <c r="GT803" s="160"/>
      <c r="HG803" s="66"/>
      <c r="HH803" s="162"/>
      <c r="HK803" s="66"/>
    </row>
    <row r="804" spans="2:219">
      <c r="B804" s="160"/>
      <c r="I804" s="161"/>
      <c r="J804" s="161"/>
      <c r="L804" s="162"/>
      <c r="M804" s="160"/>
      <c r="R804" s="66"/>
      <c r="S804" s="162"/>
      <c r="Y804" s="66"/>
      <c r="Z804" s="162"/>
      <c r="AA804" s="160"/>
      <c r="AJ804" s="66"/>
      <c r="AK804" s="162"/>
      <c r="AL804" s="160"/>
      <c r="AS804" s="66"/>
      <c r="AT804" s="162"/>
      <c r="AU804" s="160"/>
      <c r="AZ804" s="66"/>
      <c r="BA804" s="162"/>
      <c r="BB804" s="160"/>
      <c r="BK804" s="66"/>
      <c r="BL804" s="162"/>
      <c r="BM804" s="160"/>
      <c r="BS804" s="66"/>
      <c r="BT804" s="162"/>
      <c r="BU804" s="160"/>
      <c r="CA804" s="162"/>
      <c r="CB804" s="160"/>
      <c r="CH804" s="66"/>
      <c r="CI804" s="162"/>
      <c r="CJ804" s="155"/>
      <c r="CK804" s="155"/>
      <c r="CL804" s="155"/>
      <c r="CO804" s="66"/>
      <c r="CP804" s="162"/>
      <c r="CQ804" s="160"/>
      <c r="DT804" s="66"/>
      <c r="DU804" s="162"/>
      <c r="DV804" s="160"/>
      <c r="EE804" s="66"/>
      <c r="EF804" s="162"/>
      <c r="EG804" s="160"/>
      <c r="ER804" s="66"/>
      <c r="ES804" s="162"/>
      <c r="ET804" s="160"/>
      <c r="FR804" s="66"/>
      <c r="FS804" s="162"/>
      <c r="FT804" s="160"/>
      <c r="GR804" s="66"/>
      <c r="GS804" s="162"/>
      <c r="GT804" s="160"/>
      <c r="HG804" s="66"/>
      <c r="HH804" s="162"/>
      <c r="HK804" s="66"/>
    </row>
    <row r="805" spans="2:219">
      <c r="B805" s="160"/>
      <c r="I805" s="161"/>
      <c r="J805" s="161"/>
      <c r="L805" s="162"/>
      <c r="M805" s="160"/>
      <c r="R805" s="66"/>
      <c r="S805" s="162"/>
      <c r="Y805" s="66"/>
      <c r="Z805" s="162"/>
      <c r="AA805" s="160"/>
      <c r="AJ805" s="66"/>
      <c r="AK805" s="162"/>
      <c r="AL805" s="160"/>
      <c r="AS805" s="66"/>
      <c r="AT805" s="162"/>
      <c r="AU805" s="160"/>
      <c r="AZ805" s="66"/>
      <c r="BA805" s="162"/>
      <c r="BB805" s="160"/>
      <c r="BK805" s="66"/>
      <c r="BL805" s="162"/>
      <c r="BM805" s="160"/>
      <c r="BS805" s="66"/>
      <c r="BT805" s="162"/>
      <c r="BU805" s="160"/>
      <c r="CA805" s="162"/>
      <c r="CB805" s="160"/>
      <c r="CH805" s="66"/>
      <c r="CI805" s="162"/>
      <c r="CJ805" s="155"/>
      <c r="CK805" s="155"/>
      <c r="CL805" s="155"/>
      <c r="CO805" s="66"/>
      <c r="CP805" s="162"/>
      <c r="CQ805" s="160"/>
      <c r="DT805" s="66"/>
      <c r="DU805" s="162"/>
      <c r="DV805" s="160"/>
      <c r="EE805" s="66"/>
      <c r="EF805" s="162"/>
      <c r="EG805" s="160"/>
      <c r="ER805" s="66"/>
      <c r="ES805" s="162"/>
      <c r="ET805" s="160"/>
      <c r="FR805" s="66"/>
      <c r="FS805" s="162"/>
      <c r="FT805" s="160"/>
      <c r="GR805" s="66"/>
      <c r="GS805" s="162"/>
      <c r="GT805" s="160"/>
      <c r="HG805" s="66"/>
      <c r="HH805" s="162"/>
      <c r="HK805" s="66"/>
    </row>
    <row r="806" spans="2:219">
      <c r="B806" s="160"/>
      <c r="I806" s="161"/>
      <c r="J806" s="161"/>
      <c r="L806" s="162"/>
      <c r="M806" s="160"/>
      <c r="R806" s="66"/>
      <c r="S806" s="162"/>
      <c r="Y806" s="66"/>
      <c r="Z806" s="162"/>
      <c r="AA806" s="160"/>
      <c r="AJ806" s="66"/>
      <c r="AK806" s="162"/>
      <c r="AL806" s="160"/>
      <c r="AS806" s="66"/>
      <c r="AT806" s="162"/>
      <c r="AU806" s="160"/>
      <c r="AZ806" s="66"/>
      <c r="BA806" s="162"/>
      <c r="BB806" s="160"/>
      <c r="BK806" s="66"/>
      <c r="BL806" s="162"/>
      <c r="BM806" s="160"/>
      <c r="BS806" s="66"/>
      <c r="BT806" s="162"/>
      <c r="BU806" s="160"/>
      <c r="CA806" s="162"/>
      <c r="CB806" s="160"/>
      <c r="CH806" s="66"/>
      <c r="CI806" s="162"/>
      <c r="CJ806" s="155"/>
      <c r="CK806" s="155"/>
      <c r="CL806" s="155"/>
      <c r="CO806" s="66"/>
      <c r="CP806" s="162"/>
      <c r="CQ806" s="160"/>
      <c r="DT806" s="66"/>
      <c r="DU806" s="162"/>
      <c r="DV806" s="160"/>
      <c r="EE806" s="66"/>
      <c r="EF806" s="162"/>
      <c r="EG806" s="160"/>
      <c r="ER806" s="66"/>
      <c r="ES806" s="162"/>
      <c r="ET806" s="160"/>
      <c r="FR806" s="66"/>
      <c r="FS806" s="162"/>
      <c r="FT806" s="160"/>
      <c r="GR806" s="66"/>
      <c r="GS806" s="162"/>
      <c r="GT806" s="160"/>
      <c r="HG806" s="66"/>
      <c r="HH806" s="162"/>
      <c r="HK806" s="66"/>
    </row>
    <row r="807" spans="2:219">
      <c r="B807" s="160"/>
      <c r="I807" s="161"/>
      <c r="J807" s="161"/>
      <c r="L807" s="162"/>
      <c r="M807" s="160"/>
      <c r="R807" s="66"/>
      <c r="S807" s="162"/>
      <c r="Y807" s="66"/>
      <c r="Z807" s="162"/>
      <c r="AA807" s="160"/>
      <c r="AJ807" s="66"/>
      <c r="AK807" s="162"/>
      <c r="AL807" s="160"/>
      <c r="AS807" s="66"/>
      <c r="AT807" s="162"/>
      <c r="AU807" s="160"/>
      <c r="AZ807" s="66"/>
      <c r="BA807" s="162"/>
      <c r="BB807" s="160"/>
      <c r="BK807" s="66"/>
      <c r="BL807" s="162"/>
      <c r="BM807" s="160"/>
      <c r="BS807" s="66"/>
      <c r="BT807" s="162"/>
      <c r="BU807" s="160"/>
      <c r="CA807" s="162"/>
      <c r="CB807" s="160"/>
      <c r="CH807" s="66"/>
      <c r="CI807" s="162"/>
      <c r="CJ807" s="155"/>
      <c r="CK807" s="155"/>
      <c r="CL807" s="155"/>
      <c r="CO807" s="66"/>
      <c r="CP807" s="162"/>
      <c r="CQ807" s="160"/>
      <c r="DT807" s="66"/>
      <c r="DU807" s="162"/>
      <c r="DV807" s="160"/>
      <c r="EE807" s="66"/>
      <c r="EF807" s="162"/>
      <c r="EG807" s="160"/>
      <c r="ER807" s="66"/>
      <c r="ES807" s="162"/>
      <c r="ET807" s="160"/>
      <c r="FR807" s="66"/>
      <c r="FS807" s="162"/>
      <c r="FT807" s="160"/>
      <c r="GR807" s="66"/>
      <c r="GS807" s="162"/>
      <c r="GT807" s="160"/>
      <c r="HG807" s="66"/>
      <c r="HH807" s="162"/>
      <c r="HK807" s="66"/>
    </row>
    <row r="808" spans="2:219">
      <c r="B808" s="160"/>
      <c r="I808" s="161"/>
      <c r="J808" s="161"/>
      <c r="L808" s="162"/>
      <c r="M808" s="160"/>
      <c r="R808" s="66"/>
      <c r="S808" s="162"/>
      <c r="Y808" s="66"/>
      <c r="Z808" s="162"/>
      <c r="AA808" s="160"/>
      <c r="AJ808" s="66"/>
      <c r="AK808" s="162"/>
      <c r="AL808" s="160"/>
      <c r="AS808" s="66"/>
      <c r="AT808" s="162"/>
      <c r="AU808" s="160"/>
      <c r="AZ808" s="66"/>
      <c r="BA808" s="162"/>
      <c r="BB808" s="160"/>
      <c r="BK808" s="66"/>
      <c r="BL808" s="162"/>
      <c r="BM808" s="160"/>
      <c r="BS808" s="66"/>
      <c r="BT808" s="162"/>
      <c r="BU808" s="160"/>
      <c r="CA808" s="162"/>
      <c r="CB808" s="160"/>
      <c r="CH808" s="66"/>
      <c r="CI808" s="162"/>
      <c r="CJ808" s="155"/>
      <c r="CK808" s="155"/>
      <c r="CL808" s="155"/>
      <c r="CO808" s="66"/>
      <c r="CP808" s="162"/>
      <c r="CQ808" s="160"/>
      <c r="DT808" s="66"/>
      <c r="DU808" s="162"/>
      <c r="DV808" s="160"/>
      <c r="EE808" s="66"/>
      <c r="EF808" s="162"/>
      <c r="EG808" s="160"/>
      <c r="ER808" s="66"/>
      <c r="ES808" s="162"/>
      <c r="ET808" s="160"/>
      <c r="FR808" s="66"/>
      <c r="FS808" s="162"/>
      <c r="FT808" s="160"/>
      <c r="GR808" s="66"/>
      <c r="GS808" s="162"/>
      <c r="GT808" s="160"/>
      <c r="HG808" s="66"/>
      <c r="HH808" s="162"/>
      <c r="HK808" s="66"/>
    </row>
    <row r="809" spans="2:219">
      <c r="B809" s="160"/>
      <c r="I809" s="161"/>
      <c r="J809" s="161"/>
      <c r="L809" s="162"/>
      <c r="M809" s="160"/>
      <c r="R809" s="66"/>
      <c r="S809" s="162"/>
      <c r="Y809" s="66"/>
      <c r="Z809" s="162"/>
      <c r="AA809" s="160"/>
      <c r="AJ809" s="66"/>
      <c r="AK809" s="162"/>
      <c r="AL809" s="160"/>
      <c r="AS809" s="66"/>
      <c r="AT809" s="162"/>
      <c r="AU809" s="160"/>
      <c r="AZ809" s="66"/>
      <c r="BA809" s="162"/>
      <c r="BB809" s="160"/>
      <c r="BK809" s="66"/>
      <c r="BL809" s="162"/>
      <c r="BM809" s="160"/>
      <c r="BS809" s="66"/>
      <c r="BT809" s="162"/>
      <c r="BU809" s="160"/>
      <c r="CA809" s="162"/>
      <c r="CB809" s="160"/>
      <c r="CH809" s="66"/>
      <c r="CI809" s="162"/>
      <c r="CJ809" s="155"/>
      <c r="CK809" s="155"/>
      <c r="CL809" s="155"/>
      <c r="CO809" s="66"/>
      <c r="CP809" s="162"/>
      <c r="CQ809" s="160"/>
      <c r="DT809" s="66"/>
      <c r="DU809" s="162"/>
      <c r="DV809" s="160"/>
      <c r="EE809" s="66"/>
      <c r="EF809" s="162"/>
      <c r="EG809" s="160"/>
      <c r="ER809" s="66"/>
      <c r="ES809" s="162"/>
      <c r="ET809" s="160"/>
      <c r="FR809" s="66"/>
      <c r="FS809" s="162"/>
      <c r="FT809" s="160"/>
      <c r="GR809" s="66"/>
      <c r="GS809" s="162"/>
      <c r="GT809" s="160"/>
      <c r="HG809" s="66"/>
      <c r="HH809" s="162"/>
      <c r="HK809" s="66"/>
    </row>
    <row r="810" spans="2:219">
      <c r="B810" s="160"/>
      <c r="I810" s="161"/>
      <c r="J810" s="161"/>
      <c r="L810" s="162"/>
      <c r="M810" s="160"/>
      <c r="R810" s="66"/>
      <c r="S810" s="162"/>
      <c r="Y810" s="66"/>
      <c r="Z810" s="162"/>
      <c r="AA810" s="160"/>
      <c r="AJ810" s="66"/>
      <c r="AK810" s="162"/>
      <c r="AL810" s="160"/>
      <c r="AS810" s="66"/>
      <c r="AT810" s="162"/>
      <c r="AU810" s="160"/>
      <c r="AZ810" s="66"/>
      <c r="BA810" s="162"/>
      <c r="BB810" s="160"/>
      <c r="BK810" s="66"/>
      <c r="BL810" s="162"/>
      <c r="BM810" s="160"/>
      <c r="BS810" s="66"/>
      <c r="BT810" s="162"/>
      <c r="BU810" s="160"/>
      <c r="CA810" s="162"/>
      <c r="CB810" s="160"/>
      <c r="CH810" s="66"/>
      <c r="CI810" s="162"/>
      <c r="CJ810" s="155"/>
      <c r="CK810" s="155"/>
      <c r="CL810" s="155"/>
      <c r="CO810" s="66"/>
      <c r="CP810" s="162"/>
      <c r="CQ810" s="160"/>
      <c r="DT810" s="66"/>
      <c r="DU810" s="162"/>
      <c r="DV810" s="160"/>
      <c r="EE810" s="66"/>
      <c r="EF810" s="162"/>
      <c r="EG810" s="160"/>
      <c r="ER810" s="66"/>
      <c r="ES810" s="162"/>
      <c r="ET810" s="160"/>
      <c r="FR810" s="66"/>
      <c r="FS810" s="162"/>
      <c r="FT810" s="160"/>
      <c r="GR810" s="66"/>
      <c r="GS810" s="162"/>
      <c r="GT810" s="160"/>
      <c r="HG810" s="66"/>
      <c r="HH810" s="162"/>
      <c r="HK810" s="66"/>
    </row>
    <row r="811" spans="2:219">
      <c r="B811" s="160"/>
      <c r="I811" s="161"/>
      <c r="J811" s="161"/>
      <c r="L811" s="162"/>
      <c r="M811" s="160"/>
      <c r="R811" s="66"/>
      <c r="S811" s="162"/>
      <c r="Y811" s="66"/>
      <c r="Z811" s="162"/>
      <c r="AA811" s="160"/>
      <c r="AJ811" s="66"/>
      <c r="AK811" s="162"/>
      <c r="AL811" s="160"/>
      <c r="AS811" s="66"/>
      <c r="AT811" s="162"/>
      <c r="AU811" s="160"/>
      <c r="AZ811" s="66"/>
      <c r="BA811" s="162"/>
      <c r="BB811" s="160"/>
      <c r="BK811" s="66"/>
      <c r="BL811" s="162"/>
      <c r="BM811" s="160"/>
      <c r="BS811" s="66"/>
      <c r="BT811" s="162"/>
      <c r="BU811" s="160"/>
      <c r="CA811" s="162"/>
      <c r="CB811" s="160"/>
      <c r="CH811" s="66"/>
      <c r="CI811" s="162"/>
      <c r="CJ811" s="155"/>
      <c r="CK811" s="155"/>
      <c r="CL811" s="155"/>
      <c r="CO811" s="66"/>
      <c r="CP811" s="162"/>
      <c r="CQ811" s="160"/>
      <c r="DT811" s="66"/>
      <c r="DU811" s="162"/>
      <c r="DV811" s="160"/>
      <c r="EE811" s="66"/>
      <c r="EF811" s="162"/>
      <c r="EG811" s="160"/>
      <c r="ER811" s="66"/>
      <c r="ES811" s="162"/>
      <c r="ET811" s="160"/>
      <c r="FR811" s="66"/>
      <c r="FS811" s="162"/>
      <c r="FT811" s="160"/>
      <c r="GR811" s="66"/>
      <c r="GS811" s="162"/>
      <c r="GT811" s="160"/>
      <c r="HG811" s="66"/>
      <c r="HH811" s="162"/>
      <c r="HK811" s="66"/>
    </row>
    <row r="812" spans="2:219">
      <c r="B812" s="160"/>
      <c r="I812" s="161"/>
      <c r="J812" s="161"/>
      <c r="L812" s="162"/>
      <c r="M812" s="160"/>
      <c r="R812" s="66"/>
      <c r="S812" s="162"/>
      <c r="Y812" s="66"/>
      <c r="Z812" s="162"/>
      <c r="AA812" s="160"/>
      <c r="AJ812" s="66"/>
      <c r="AK812" s="162"/>
      <c r="AL812" s="160"/>
      <c r="AS812" s="66"/>
      <c r="AT812" s="162"/>
      <c r="AU812" s="160"/>
      <c r="AZ812" s="66"/>
      <c r="BA812" s="162"/>
      <c r="BB812" s="160"/>
      <c r="BK812" s="66"/>
      <c r="BL812" s="162"/>
      <c r="BM812" s="160"/>
      <c r="BS812" s="66"/>
      <c r="BT812" s="162"/>
      <c r="BU812" s="160"/>
      <c r="CA812" s="162"/>
      <c r="CB812" s="160"/>
      <c r="CH812" s="66"/>
      <c r="CI812" s="162"/>
      <c r="CJ812" s="155"/>
      <c r="CK812" s="155"/>
      <c r="CL812" s="155"/>
      <c r="CO812" s="66"/>
      <c r="CP812" s="162"/>
      <c r="CQ812" s="160"/>
      <c r="DT812" s="66"/>
      <c r="DU812" s="162"/>
      <c r="DV812" s="160"/>
      <c r="EE812" s="66"/>
      <c r="EF812" s="162"/>
      <c r="EG812" s="160"/>
      <c r="ER812" s="66"/>
      <c r="ES812" s="162"/>
      <c r="ET812" s="160"/>
      <c r="FR812" s="66"/>
      <c r="FS812" s="162"/>
      <c r="FT812" s="160"/>
      <c r="GR812" s="66"/>
      <c r="GS812" s="162"/>
      <c r="GT812" s="160"/>
      <c r="HG812" s="66"/>
      <c r="HH812" s="162"/>
      <c r="HK812" s="66"/>
    </row>
    <row r="813" spans="2:219">
      <c r="B813" s="160"/>
      <c r="I813" s="161"/>
      <c r="J813" s="161"/>
      <c r="L813" s="162"/>
      <c r="M813" s="160"/>
      <c r="R813" s="66"/>
      <c r="S813" s="162"/>
      <c r="Y813" s="66"/>
      <c r="Z813" s="162"/>
      <c r="AA813" s="160"/>
      <c r="AJ813" s="66"/>
      <c r="AK813" s="162"/>
      <c r="AL813" s="160"/>
      <c r="AS813" s="66"/>
      <c r="AT813" s="162"/>
      <c r="AU813" s="160"/>
      <c r="AZ813" s="66"/>
      <c r="BA813" s="162"/>
      <c r="BB813" s="160"/>
      <c r="BK813" s="66"/>
      <c r="BL813" s="162"/>
      <c r="BM813" s="160"/>
      <c r="BS813" s="66"/>
      <c r="BT813" s="162"/>
      <c r="BU813" s="160"/>
      <c r="CA813" s="162"/>
      <c r="CB813" s="160"/>
      <c r="CH813" s="66"/>
      <c r="CI813" s="162"/>
      <c r="CJ813" s="155"/>
      <c r="CK813" s="155"/>
      <c r="CL813" s="155"/>
      <c r="CO813" s="66"/>
      <c r="CP813" s="162"/>
      <c r="CQ813" s="160"/>
      <c r="DT813" s="66"/>
      <c r="DU813" s="162"/>
      <c r="DV813" s="160"/>
      <c r="EE813" s="66"/>
      <c r="EF813" s="162"/>
      <c r="EG813" s="160"/>
      <c r="ER813" s="66"/>
      <c r="ES813" s="162"/>
      <c r="ET813" s="160"/>
      <c r="FR813" s="66"/>
      <c r="FS813" s="162"/>
      <c r="FT813" s="160"/>
      <c r="GR813" s="66"/>
      <c r="GS813" s="162"/>
      <c r="GT813" s="160"/>
      <c r="HG813" s="66"/>
      <c r="HH813" s="162"/>
      <c r="HK813" s="66"/>
    </row>
    <row r="814" spans="2:219">
      <c r="B814" s="160"/>
      <c r="I814" s="161"/>
      <c r="J814" s="161"/>
      <c r="L814" s="162"/>
      <c r="M814" s="160"/>
      <c r="R814" s="66"/>
      <c r="S814" s="162"/>
      <c r="Y814" s="66"/>
      <c r="Z814" s="162"/>
      <c r="AA814" s="160"/>
      <c r="AJ814" s="66"/>
      <c r="AK814" s="162"/>
      <c r="AL814" s="160"/>
      <c r="AS814" s="66"/>
      <c r="AT814" s="162"/>
      <c r="AU814" s="160"/>
      <c r="AZ814" s="66"/>
      <c r="BA814" s="162"/>
      <c r="BB814" s="160"/>
      <c r="BK814" s="66"/>
      <c r="BL814" s="162"/>
      <c r="BM814" s="160"/>
      <c r="BS814" s="66"/>
      <c r="BT814" s="162"/>
      <c r="BU814" s="160"/>
      <c r="CA814" s="162"/>
      <c r="CB814" s="160"/>
      <c r="CH814" s="66"/>
      <c r="CI814" s="162"/>
      <c r="CJ814" s="155"/>
      <c r="CK814" s="155"/>
      <c r="CL814" s="155"/>
      <c r="CO814" s="66"/>
      <c r="CP814" s="162"/>
      <c r="CQ814" s="160"/>
      <c r="DT814" s="66"/>
      <c r="DU814" s="162"/>
      <c r="DV814" s="160"/>
      <c r="EE814" s="66"/>
      <c r="EF814" s="162"/>
      <c r="EG814" s="160"/>
      <c r="ER814" s="66"/>
      <c r="ES814" s="162"/>
      <c r="ET814" s="160"/>
      <c r="FR814" s="66"/>
      <c r="FS814" s="162"/>
      <c r="FT814" s="160"/>
      <c r="GR814" s="66"/>
      <c r="GS814" s="162"/>
      <c r="GT814" s="160"/>
      <c r="HG814" s="66"/>
      <c r="HH814" s="162"/>
      <c r="HK814" s="66"/>
    </row>
    <row r="815" spans="2:219">
      <c r="B815" s="160"/>
      <c r="I815" s="161"/>
      <c r="J815" s="161"/>
      <c r="L815" s="162"/>
      <c r="M815" s="160"/>
      <c r="R815" s="66"/>
      <c r="S815" s="162"/>
      <c r="Y815" s="66"/>
      <c r="Z815" s="162"/>
      <c r="AA815" s="160"/>
      <c r="AJ815" s="66"/>
      <c r="AK815" s="162"/>
      <c r="AL815" s="160"/>
      <c r="AS815" s="66"/>
      <c r="AT815" s="162"/>
      <c r="AU815" s="160"/>
      <c r="AZ815" s="66"/>
      <c r="BA815" s="162"/>
      <c r="BB815" s="160"/>
      <c r="BK815" s="66"/>
      <c r="BL815" s="162"/>
      <c r="BM815" s="160"/>
      <c r="BS815" s="66"/>
      <c r="BT815" s="162"/>
      <c r="BU815" s="160"/>
      <c r="CA815" s="162"/>
      <c r="CB815" s="160"/>
      <c r="CH815" s="66"/>
      <c r="CI815" s="162"/>
      <c r="CJ815" s="155"/>
      <c r="CK815" s="155"/>
      <c r="CL815" s="155"/>
      <c r="CO815" s="66"/>
      <c r="CP815" s="162"/>
      <c r="CQ815" s="160"/>
      <c r="DT815" s="66"/>
      <c r="DU815" s="162"/>
      <c r="DV815" s="160"/>
      <c r="EE815" s="66"/>
      <c r="EF815" s="162"/>
      <c r="EG815" s="160"/>
      <c r="ER815" s="66"/>
      <c r="ES815" s="162"/>
      <c r="ET815" s="160"/>
      <c r="FR815" s="66"/>
      <c r="FS815" s="162"/>
      <c r="FT815" s="160"/>
      <c r="GR815" s="66"/>
      <c r="GS815" s="162"/>
      <c r="GT815" s="160"/>
      <c r="HG815" s="66"/>
      <c r="HH815" s="162"/>
      <c r="HK815" s="66"/>
    </row>
    <row r="816" spans="2:219">
      <c r="B816" s="160"/>
      <c r="I816" s="161"/>
      <c r="J816" s="161"/>
      <c r="L816" s="162"/>
      <c r="M816" s="160"/>
      <c r="R816" s="66"/>
      <c r="S816" s="162"/>
      <c r="Y816" s="66"/>
      <c r="Z816" s="162"/>
      <c r="AA816" s="160"/>
      <c r="AJ816" s="66"/>
      <c r="AK816" s="162"/>
      <c r="AL816" s="160"/>
      <c r="AS816" s="66"/>
      <c r="AT816" s="162"/>
      <c r="AU816" s="160"/>
      <c r="AZ816" s="66"/>
      <c r="BA816" s="162"/>
      <c r="BB816" s="160"/>
      <c r="BK816" s="66"/>
      <c r="BL816" s="162"/>
      <c r="BM816" s="160"/>
      <c r="BS816" s="66"/>
      <c r="BT816" s="162"/>
      <c r="BU816" s="160"/>
      <c r="CA816" s="162"/>
      <c r="CB816" s="160"/>
      <c r="CH816" s="66"/>
      <c r="CI816" s="162"/>
      <c r="CJ816" s="155"/>
      <c r="CK816" s="155"/>
      <c r="CL816" s="155"/>
      <c r="CO816" s="66"/>
      <c r="CP816" s="162"/>
      <c r="CQ816" s="160"/>
      <c r="DT816" s="66"/>
      <c r="DU816" s="162"/>
      <c r="DV816" s="160"/>
      <c r="EE816" s="66"/>
      <c r="EF816" s="162"/>
      <c r="EG816" s="160"/>
      <c r="ER816" s="66"/>
      <c r="ES816" s="162"/>
      <c r="ET816" s="160"/>
      <c r="FR816" s="66"/>
      <c r="FS816" s="162"/>
      <c r="FT816" s="160"/>
      <c r="GR816" s="66"/>
      <c r="GS816" s="162"/>
      <c r="GT816" s="160"/>
      <c r="HG816" s="66"/>
      <c r="HH816" s="162"/>
      <c r="HK816" s="66"/>
    </row>
    <row r="817" spans="2:219">
      <c r="B817" s="160"/>
      <c r="I817" s="161"/>
      <c r="J817" s="161"/>
      <c r="L817" s="162"/>
      <c r="M817" s="160"/>
      <c r="R817" s="66"/>
      <c r="S817" s="162"/>
      <c r="Y817" s="66"/>
      <c r="Z817" s="162"/>
      <c r="AA817" s="160"/>
      <c r="AJ817" s="66"/>
      <c r="AK817" s="162"/>
      <c r="AL817" s="160"/>
      <c r="AS817" s="66"/>
      <c r="AT817" s="162"/>
      <c r="AU817" s="160"/>
      <c r="AZ817" s="66"/>
      <c r="BA817" s="162"/>
      <c r="BB817" s="160"/>
      <c r="BK817" s="66"/>
      <c r="BL817" s="162"/>
      <c r="BM817" s="160"/>
      <c r="BS817" s="66"/>
      <c r="BT817" s="162"/>
      <c r="BU817" s="160"/>
      <c r="CA817" s="162"/>
      <c r="CB817" s="160"/>
      <c r="CH817" s="66"/>
      <c r="CI817" s="162"/>
      <c r="CJ817" s="155"/>
      <c r="CK817" s="155"/>
      <c r="CL817" s="155"/>
      <c r="CO817" s="66"/>
      <c r="CP817" s="162"/>
      <c r="CQ817" s="160"/>
      <c r="DT817" s="66"/>
      <c r="DU817" s="162"/>
      <c r="DV817" s="160"/>
      <c r="EE817" s="66"/>
      <c r="EF817" s="162"/>
      <c r="EG817" s="160"/>
      <c r="ER817" s="66"/>
      <c r="ES817" s="162"/>
      <c r="ET817" s="160"/>
      <c r="FR817" s="66"/>
      <c r="FS817" s="162"/>
      <c r="FT817" s="160"/>
      <c r="GR817" s="66"/>
      <c r="GS817" s="162"/>
      <c r="GT817" s="160"/>
      <c r="HG817" s="66"/>
      <c r="HH817" s="162"/>
      <c r="HK817" s="66"/>
    </row>
    <row r="818" spans="2:219">
      <c r="B818" s="160"/>
      <c r="I818" s="161"/>
      <c r="J818" s="161"/>
      <c r="L818" s="162"/>
      <c r="M818" s="160"/>
      <c r="R818" s="66"/>
      <c r="S818" s="162"/>
      <c r="Y818" s="66"/>
      <c r="Z818" s="162"/>
      <c r="AA818" s="160"/>
      <c r="AJ818" s="66"/>
      <c r="AK818" s="162"/>
      <c r="AL818" s="160"/>
      <c r="AS818" s="66"/>
      <c r="AT818" s="162"/>
      <c r="AU818" s="160"/>
      <c r="AZ818" s="66"/>
      <c r="BA818" s="162"/>
      <c r="BB818" s="160"/>
      <c r="BK818" s="66"/>
      <c r="BL818" s="162"/>
      <c r="BM818" s="160"/>
      <c r="BS818" s="66"/>
      <c r="BT818" s="162"/>
      <c r="BU818" s="160"/>
      <c r="CA818" s="162"/>
      <c r="CB818" s="160"/>
      <c r="CH818" s="66"/>
      <c r="CI818" s="162"/>
      <c r="CJ818" s="155"/>
      <c r="CK818" s="155"/>
      <c r="CL818" s="155"/>
      <c r="CO818" s="66"/>
      <c r="CP818" s="162"/>
      <c r="CQ818" s="160"/>
      <c r="DT818" s="66"/>
      <c r="DU818" s="162"/>
      <c r="DV818" s="160"/>
      <c r="EE818" s="66"/>
      <c r="EF818" s="162"/>
      <c r="EG818" s="160"/>
      <c r="ER818" s="66"/>
      <c r="ES818" s="162"/>
      <c r="ET818" s="160"/>
      <c r="FR818" s="66"/>
      <c r="FS818" s="162"/>
      <c r="FT818" s="160"/>
      <c r="GR818" s="66"/>
      <c r="GS818" s="162"/>
      <c r="GT818" s="160"/>
      <c r="HG818" s="66"/>
      <c r="HH818" s="162"/>
      <c r="HK818" s="66"/>
    </row>
    <row r="819" spans="2:219">
      <c r="B819" s="160"/>
      <c r="I819" s="161"/>
      <c r="J819" s="161"/>
      <c r="L819" s="162"/>
      <c r="M819" s="160"/>
      <c r="R819" s="66"/>
      <c r="S819" s="162"/>
      <c r="Y819" s="66"/>
      <c r="Z819" s="162"/>
      <c r="AA819" s="160"/>
      <c r="AJ819" s="66"/>
      <c r="AK819" s="162"/>
      <c r="AL819" s="160"/>
      <c r="AS819" s="66"/>
      <c r="AT819" s="162"/>
      <c r="AU819" s="160"/>
      <c r="AZ819" s="66"/>
      <c r="BA819" s="162"/>
      <c r="BB819" s="160"/>
      <c r="BK819" s="66"/>
      <c r="BL819" s="162"/>
      <c r="BM819" s="160"/>
      <c r="BS819" s="66"/>
      <c r="BT819" s="162"/>
      <c r="BU819" s="160"/>
      <c r="CA819" s="162"/>
      <c r="CB819" s="160"/>
      <c r="CH819" s="66"/>
      <c r="CI819" s="162"/>
      <c r="CJ819" s="155"/>
      <c r="CK819" s="155"/>
      <c r="CL819" s="155"/>
      <c r="CO819" s="66"/>
      <c r="CP819" s="162"/>
      <c r="CQ819" s="160"/>
      <c r="DT819" s="66"/>
      <c r="DU819" s="162"/>
      <c r="DV819" s="160"/>
      <c r="EE819" s="66"/>
      <c r="EF819" s="162"/>
      <c r="EG819" s="160"/>
      <c r="ER819" s="66"/>
      <c r="ES819" s="162"/>
      <c r="ET819" s="160"/>
      <c r="FR819" s="66"/>
      <c r="FS819" s="162"/>
      <c r="FT819" s="160"/>
      <c r="GR819" s="66"/>
      <c r="GS819" s="162"/>
      <c r="GT819" s="160"/>
      <c r="HG819" s="66"/>
      <c r="HH819" s="162"/>
      <c r="HK819" s="66"/>
    </row>
    <row r="820" spans="2:219">
      <c r="B820" s="160"/>
      <c r="I820" s="161"/>
      <c r="J820" s="161"/>
      <c r="L820" s="162"/>
      <c r="M820" s="160"/>
      <c r="R820" s="66"/>
      <c r="S820" s="162"/>
      <c r="Y820" s="66"/>
      <c r="Z820" s="162"/>
      <c r="AA820" s="160"/>
      <c r="AJ820" s="66"/>
      <c r="AK820" s="162"/>
      <c r="AL820" s="160"/>
      <c r="AS820" s="66"/>
      <c r="AT820" s="162"/>
      <c r="AU820" s="160"/>
      <c r="AZ820" s="66"/>
      <c r="BA820" s="162"/>
      <c r="BB820" s="160"/>
      <c r="BK820" s="66"/>
      <c r="BL820" s="162"/>
      <c r="BM820" s="160"/>
      <c r="BS820" s="66"/>
      <c r="BT820" s="162"/>
      <c r="BU820" s="160"/>
      <c r="CA820" s="162"/>
      <c r="CB820" s="160"/>
      <c r="CH820" s="66"/>
      <c r="CI820" s="162"/>
      <c r="CJ820" s="155"/>
      <c r="CK820" s="155"/>
      <c r="CL820" s="155"/>
      <c r="CO820" s="66"/>
      <c r="CP820" s="162"/>
      <c r="CQ820" s="160"/>
      <c r="DT820" s="66"/>
      <c r="DU820" s="162"/>
      <c r="DV820" s="160"/>
      <c r="EE820" s="66"/>
      <c r="EF820" s="162"/>
      <c r="EG820" s="160"/>
      <c r="ER820" s="66"/>
      <c r="ES820" s="162"/>
      <c r="ET820" s="160"/>
      <c r="FR820" s="66"/>
      <c r="FS820" s="162"/>
      <c r="FT820" s="160"/>
      <c r="GR820" s="66"/>
      <c r="GS820" s="162"/>
      <c r="GT820" s="160"/>
      <c r="HG820" s="66"/>
      <c r="HH820" s="162"/>
      <c r="HK820" s="66"/>
    </row>
    <row r="821" spans="2:219">
      <c r="B821" s="160"/>
      <c r="I821" s="161"/>
      <c r="J821" s="161"/>
      <c r="L821" s="162"/>
      <c r="M821" s="160"/>
      <c r="R821" s="66"/>
      <c r="S821" s="162"/>
      <c r="Y821" s="66"/>
      <c r="Z821" s="162"/>
      <c r="AA821" s="160"/>
      <c r="AJ821" s="66"/>
      <c r="AK821" s="162"/>
      <c r="AL821" s="160"/>
      <c r="AS821" s="66"/>
      <c r="AT821" s="162"/>
      <c r="AU821" s="160"/>
      <c r="AZ821" s="66"/>
      <c r="BA821" s="162"/>
      <c r="BB821" s="160"/>
      <c r="BK821" s="66"/>
      <c r="BL821" s="162"/>
      <c r="BM821" s="160"/>
      <c r="BS821" s="66"/>
      <c r="BT821" s="162"/>
      <c r="BU821" s="160"/>
      <c r="CA821" s="162"/>
      <c r="CB821" s="160"/>
      <c r="CH821" s="66"/>
      <c r="CI821" s="162"/>
      <c r="CJ821" s="155"/>
      <c r="CK821" s="155"/>
      <c r="CL821" s="155"/>
      <c r="CO821" s="66"/>
      <c r="CP821" s="162"/>
      <c r="CQ821" s="160"/>
      <c r="DT821" s="66"/>
      <c r="DU821" s="162"/>
      <c r="DV821" s="160"/>
      <c r="EE821" s="66"/>
      <c r="EF821" s="162"/>
      <c r="EG821" s="160"/>
      <c r="ER821" s="66"/>
      <c r="ES821" s="162"/>
      <c r="ET821" s="160"/>
      <c r="FR821" s="66"/>
      <c r="FS821" s="162"/>
      <c r="FT821" s="160"/>
      <c r="GR821" s="66"/>
      <c r="GS821" s="162"/>
      <c r="GT821" s="160"/>
      <c r="HG821" s="66"/>
      <c r="HH821" s="162"/>
      <c r="HK821" s="66"/>
    </row>
    <row r="822" spans="2:219">
      <c r="B822" s="160"/>
      <c r="I822" s="161"/>
      <c r="J822" s="161"/>
      <c r="L822" s="162"/>
      <c r="M822" s="160"/>
      <c r="R822" s="66"/>
      <c r="S822" s="162"/>
      <c r="Y822" s="66"/>
      <c r="Z822" s="162"/>
      <c r="AA822" s="160"/>
      <c r="AJ822" s="66"/>
      <c r="AK822" s="162"/>
      <c r="AL822" s="160"/>
      <c r="AS822" s="66"/>
      <c r="AT822" s="162"/>
      <c r="AU822" s="160"/>
      <c r="AZ822" s="66"/>
      <c r="BA822" s="162"/>
      <c r="BB822" s="160"/>
      <c r="BK822" s="66"/>
      <c r="BL822" s="162"/>
      <c r="BM822" s="160"/>
      <c r="BS822" s="66"/>
      <c r="BT822" s="162"/>
      <c r="BU822" s="160"/>
      <c r="CA822" s="162"/>
      <c r="CB822" s="160"/>
      <c r="CH822" s="66"/>
      <c r="CI822" s="162"/>
      <c r="CJ822" s="155"/>
      <c r="CK822" s="155"/>
      <c r="CL822" s="155"/>
      <c r="CO822" s="66"/>
      <c r="CP822" s="162"/>
      <c r="CQ822" s="160"/>
      <c r="DT822" s="66"/>
      <c r="DU822" s="162"/>
      <c r="DV822" s="160"/>
      <c r="EE822" s="66"/>
      <c r="EF822" s="162"/>
      <c r="EG822" s="160"/>
      <c r="ER822" s="66"/>
      <c r="ES822" s="162"/>
      <c r="ET822" s="160"/>
      <c r="FR822" s="66"/>
      <c r="FS822" s="162"/>
      <c r="FT822" s="160"/>
      <c r="GR822" s="66"/>
      <c r="GS822" s="162"/>
      <c r="GT822" s="160"/>
      <c r="HG822" s="66"/>
      <c r="HH822" s="162"/>
      <c r="HK822" s="66"/>
    </row>
    <row r="823" spans="2:219">
      <c r="B823" s="160"/>
      <c r="I823" s="161"/>
      <c r="J823" s="161"/>
      <c r="L823" s="162"/>
      <c r="M823" s="160"/>
      <c r="R823" s="66"/>
      <c r="S823" s="162"/>
      <c r="Y823" s="66"/>
      <c r="Z823" s="162"/>
      <c r="AA823" s="160"/>
      <c r="AJ823" s="66"/>
      <c r="AK823" s="162"/>
      <c r="AL823" s="160"/>
      <c r="AS823" s="66"/>
      <c r="AT823" s="162"/>
      <c r="AU823" s="160"/>
      <c r="AZ823" s="66"/>
      <c r="BA823" s="162"/>
      <c r="BB823" s="160"/>
      <c r="BK823" s="66"/>
      <c r="BL823" s="162"/>
      <c r="BM823" s="160"/>
      <c r="BS823" s="66"/>
      <c r="BT823" s="162"/>
      <c r="BU823" s="160"/>
      <c r="CA823" s="162"/>
      <c r="CB823" s="160"/>
      <c r="CH823" s="66"/>
      <c r="CI823" s="162"/>
      <c r="CJ823" s="155"/>
      <c r="CK823" s="155"/>
      <c r="CL823" s="155"/>
      <c r="CO823" s="66"/>
      <c r="CP823" s="162"/>
      <c r="CQ823" s="160"/>
      <c r="DT823" s="66"/>
      <c r="DU823" s="162"/>
      <c r="DV823" s="160"/>
      <c r="EE823" s="66"/>
      <c r="EF823" s="162"/>
      <c r="EG823" s="160"/>
      <c r="ER823" s="66"/>
      <c r="ES823" s="162"/>
      <c r="ET823" s="160"/>
      <c r="FR823" s="66"/>
      <c r="FS823" s="162"/>
      <c r="FT823" s="160"/>
      <c r="GR823" s="66"/>
      <c r="GS823" s="162"/>
      <c r="GT823" s="160"/>
      <c r="HG823" s="66"/>
      <c r="HH823" s="162"/>
      <c r="HK823" s="66"/>
    </row>
    <row r="824" spans="2:219">
      <c r="B824" s="160"/>
      <c r="I824" s="161"/>
      <c r="J824" s="161"/>
      <c r="L824" s="162"/>
      <c r="M824" s="160"/>
      <c r="R824" s="66"/>
      <c r="S824" s="162"/>
      <c r="Y824" s="66"/>
      <c r="Z824" s="162"/>
      <c r="AA824" s="160"/>
      <c r="AJ824" s="66"/>
      <c r="AK824" s="162"/>
      <c r="AL824" s="160"/>
      <c r="AS824" s="66"/>
      <c r="AT824" s="162"/>
      <c r="AU824" s="160"/>
      <c r="AZ824" s="66"/>
      <c r="BA824" s="162"/>
      <c r="BB824" s="160"/>
      <c r="BK824" s="66"/>
      <c r="BL824" s="162"/>
      <c r="BM824" s="160"/>
      <c r="BS824" s="66"/>
      <c r="BT824" s="162"/>
      <c r="BU824" s="160"/>
      <c r="CA824" s="162"/>
      <c r="CB824" s="160"/>
      <c r="CH824" s="66"/>
      <c r="CI824" s="162"/>
      <c r="CJ824" s="155"/>
      <c r="CK824" s="155"/>
      <c r="CL824" s="155"/>
      <c r="CO824" s="66"/>
      <c r="CP824" s="162"/>
      <c r="CQ824" s="160"/>
      <c r="DT824" s="66"/>
      <c r="DU824" s="162"/>
      <c r="DV824" s="160"/>
      <c r="EE824" s="66"/>
      <c r="EF824" s="162"/>
      <c r="EG824" s="160"/>
      <c r="ER824" s="66"/>
      <c r="ES824" s="162"/>
      <c r="ET824" s="160"/>
      <c r="FR824" s="66"/>
      <c r="FS824" s="162"/>
      <c r="FT824" s="160"/>
      <c r="GR824" s="66"/>
      <c r="GS824" s="162"/>
      <c r="GT824" s="160"/>
      <c r="HG824" s="66"/>
      <c r="HH824" s="162"/>
      <c r="HK824" s="66"/>
    </row>
    <row r="825" spans="2:219">
      <c r="B825" s="160"/>
      <c r="I825" s="161"/>
      <c r="J825" s="161"/>
      <c r="L825" s="162"/>
      <c r="M825" s="160"/>
      <c r="R825" s="66"/>
      <c r="S825" s="162"/>
      <c r="Y825" s="66"/>
      <c r="Z825" s="162"/>
      <c r="AA825" s="160"/>
      <c r="AJ825" s="66"/>
      <c r="AK825" s="162"/>
      <c r="AL825" s="160"/>
      <c r="AS825" s="66"/>
      <c r="AT825" s="162"/>
      <c r="AU825" s="160"/>
      <c r="AZ825" s="66"/>
      <c r="BA825" s="162"/>
      <c r="BB825" s="160"/>
      <c r="BK825" s="66"/>
      <c r="BL825" s="162"/>
      <c r="BM825" s="160"/>
      <c r="BS825" s="66"/>
      <c r="BT825" s="162"/>
      <c r="BU825" s="160"/>
      <c r="CA825" s="162"/>
      <c r="CB825" s="160"/>
      <c r="CH825" s="66"/>
      <c r="CI825" s="162"/>
      <c r="CJ825" s="155"/>
      <c r="CK825" s="155"/>
      <c r="CL825" s="155"/>
      <c r="CO825" s="66"/>
      <c r="CP825" s="162"/>
      <c r="CQ825" s="160"/>
      <c r="DT825" s="66"/>
      <c r="DU825" s="162"/>
      <c r="DV825" s="160"/>
      <c r="EE825" s="66"/>
      <c r="EF825" s="162"/>
      <c r="EG825" s="160"/>
      <c r="ER825" s="66"/>
      <c r="ES825" s="162"/>
      <c r="ET825" s="160"/>
      <c r="FR825" s="66"/>
      <c r="FS825" s="162"/>
      <c r="FT825" s="160"/>
      <c r="GR825" s="66"/>
      <c r="GS825" s="162"/>
      <c r="GT825" s="160"/>
      <c r="HG825" s="66"/>
      <c r="HH825" s="162"/>
      <c r="HK825" s="66"/>
    </row>
    <row r="826" spans="2:219">
      <c r="B826" s="160"/>
      <c r="I826" s="161"/>
      <c r="J826" s="161"/>
      <c r="L826" s="162"/>
      <c r="M826" s="160"/>
      <c r="R826" s="66"/>
      <c r="S826" s="162"/>
      <c r="Y826" s="66"/>
      <c r="Z826" s="162"/>
      <c r="AA826" s="160"/>
      <c r="AJ826" s="66"/>
      <c r="AK826" s="162"/>
      <c r="AL826" s="160"/>
      <c r="AS826" s="66"/>
      <c r="AT826" s="162"/>
      <c r="AU826" s="160"/>
      <c r="AZ826" s="66"/>
      <c r="BA826" s="162"/>
      <c r="BB826" s="160"/>
      <c r="BK826" s="66"/>
      <c r="BL826" s="162"/>
      <c r="BM826" s="160"/>
      <c r="BS826" s="66"/>
      <c r="BT826" s="162"/>
      <c r="BU826" s="160"/>
      <c r="CA826" s="162"/>
      <c r="CB826" s="160"/>
      <c r="CH826" s="66"/>
      <c r="CI826" s="162"/>
      <c r="CJ826" s="155"/>
      <c r="CK826" s="155"/>
      <c r="CL826" s="155"/>
      <c r="CO826" s="66"/>
      <c r="CP826" s="162"/>
      <c r="CQ826" s="160"/>
      <c r="DT826" s="66"/>
      <c r="DU826" s="162"/>
      <c r="DV826" s="160"/>
      <c r="EE826" s="66"/>
      <c r="EF826" s="162"/>
      <c r="EG826" s="160"/>
      <c r="ER826" s="66"/>
      <c r="ES826" s="162"/>
      <c r="ET826" s="160"/>
      <c r="FR826" s="66"/>
      <c r="FS826" s="162"/>
      <c r="FT826" s="160"/>
      <c r="GR826" s="66"/>
      <c r="GS826" s="162"/>
      <c r="GT826" s="160"/>
      <c r="HG826" s="66"/>
      <c r="HH826" s="162"/>
      <c r="HK826" s="66"/>
    </row>
    <row r="827" spans="2:219">
      <c r="B827" s="160"/>
      <c r="I827" s="161"/>
      <c r="J827" s="161"/>
      <c r="L827" s="162"/>
      <c r="M827" s="160"/>
      <c r="R827" s="66"/>
      <c r="S827" s="162"/>
      <c r="Y827" s="66"/>
      <c r="Z827" s="162"/>
      <c r="AA827" s="160"/>
      <c r="AJ827" s="66"/>
      <c r="AK827" s="162"/>
      <c r="AL827" s="160"/>
      <c r="AS827" s="66"/>
      <c r="AT827" s="162"/>
      <c r="AU827" s="160"/>
      <c r="AZ827" s="66"/>
      <c r="BA827" s="162"/>
      <c r="BB827" s="160"/>
      <c r="BK827" s="66"/>
      <c r="BL827" s="162"/>
      <c r="BM827" s="160"/>
      <c r="BS827" s="66"/>
      <c r="BT827" s="162"/>
      <c r="BU827" s="160"/>
      <c r="CA827" s="162"/>
      <c r="CB827" s="160"/>
      <c r="CH827" s="66"/>
      <c r="CI827" s="162"/>
      <c r="CJ827" s="155"/>
      <c r="CK827" s="155"/>
      <c r="CL827" s="155"/>
      <c r="CO827" s="66"/>
      <c r="CP827" s="162"/>
      <c r="CQ827" s="160"/>
      <c r="DT827" s="66"/>
      <c r="DU827" s="162"/>
      <c r="DV827" s="160"/>
      <c r="EE827" s="66"/>
      <c r="EF827" s="162"/>
      <c r="EG827" s="160"/>
      <c r="ER827" s="66"/>
      <c r="ES827" s="162"/>
      <c r="ET827" s="160"/>
      <c r="FR827" s="66"/>
      <c r="FS827" s="162"/>
      <c r="FT827" s="160"/>
      <c r="GR827" s="66"/>
      <c r="GS827" s="162"/>
      <c r="GT827" s="160"/>
      <c r="HG827" s="66"/>
      <c r="HH827" s="162"/>
      <c r="HK827" s="66"/>
    </row>
    <row r="828" spans="2:219">
      <c r="B828" s="160"/>
      <c r="I828" s="161"/>
      <c r="J828" s="161"/>
      <c r="L828" s="162"/>
      <c r="M828" s="160"/>
      <c r="R828" s="66"/>
      <c r="S828" s="162"/>
      <c r="Y828" s="66"/>
      <c r="Z828" s="162"/>
      <c r="AA828" s="160"/>
      <c r="AJ828" s="66"/>
      <c r="AK828" s="162"/>
      <c r="AL828" s="160"/>
      <c r="AS828" s="66"/>
      <c r="AT828" s="162"/>
      <c r="AU828" s="160"/>
      <c r="AZ828" s="66"/>
      <c r="BA828" s="162"/>
      <c r="BB828" s="160"/>
      <c r="BK828" s="66"/>
      <c r="BL828" s="162"/>
      <c r="BM828" s="160"/>
      <c r="BS828" s="66"/>
      <c r="BT828" s="162"/>
      <c r="BU828" s="160"/>
      <c r="CA828" s="162"/>
      <c r="CB828" s="160"/>
      <c r="CH828" s="66"/>
      <c r="CI828" s="162"/>
      <c r="CJ828" s="155"/>
      <c r="CK828" s="155"/>
      <c r="CL828" s="155"/>
      <c r="CO828" s="66"/>
      <c r="CP828" s="162"/>
      <c r="CQ828" s="160"/>
      <c r="DT828" s="66"/>
      <c r="DU828" s="162"/>
      <c r="DV828" s="160"/>
      <c r="EE828" s="66"/>
      <c r="EF828" s="162"/>
      <c r="EG828" s="160"/>
      <c r="ER828" s="66"/>
      <c r="ES828" s="162"/>
      <c r="ET828" s="160"/>
      <c r="FR828" s="66"/>
      <c r="FS828" s="162"/>
      <c r="FT828" s="160"/>
      <c r="GR828" s="66"/>
      <c r="GS828" s="162"/>
      <c r="GT828" s="160"/>
      <c r="HG828" s="66"/>
      <c r="HH828" s="162"/>
      <c r="HK828" s="66"/>
    </row>
    <row r="829" spans="2:219">
      <c r="B829" s="160"/>
      <c r="I829" s="161"/>
      <c r="J829" s="161"/>
      <c r="L829" s="162"/>
      <c r="M829" s="160"/>
      <c r="R829" s="66"/>
      <c r="S829" s="162"/>
      <c r="Y829" s="66"/>
      <c r="Z829" s="162"/>
      <c r="AA829" s="160"/>
      <c r="AJ829" s="66"/>
      <c r="AK829" s="162"/>
      <c r="AL829" s="160"/>
      <c r="AS829" s="66"/>
      <c r="AT829" s="162"/>
      <c r="AU829" s="160"/>
      <c r="AZ829" s="66"/>
      <c r="BA829" s="162"/>
      <c r="BB829" s="160"/>
      <c r="BK829" s="66"/>
      <c r="BL829" s="162"/>
      <c r="BM829" s="160"/>
      <c r="BS829" s="66"/>
      <c r="BT829" s="162"/>
      <c r="BU829" s="160"/>
      <c r="CA829" s="162"/>
      <c r="CB829" s="160"/>
      <c r="CH829" s="66"/>
      <c r="CI829" s="162"/>
      <c r="CJ829" s="155"/>
      <c r="CK829" s="155"/>
      <c r="CL829" s="155"/>
      <c r="CO829" s="66"/>
      <c r="CP829" s="162"/>
      <c r="CQ829" s="160"/>
      <c r="DT829" s="66"/>
      <c r="DU829" s="162"/>
      <c r="DV829" s="160"/>
      <c r="EE829" s="66"/>
      <c r="EF829" s="162"/>
      <c r="EG829" s="160"/>
      <c r="ER829" s="66"/>
      <c r="ES829" s="162"/>
      <c r="ET829" s="160"/>
      <c r="FR829" s="66"/>
      <c r="FS829" s="162"/>
      <c r="FT829" s="160"/>
      <c r="GR829" s="66"/>
      <c r="GS829" s="162"/>
      <c r="GT829" s="160"/>
      <c r="HG829" s="66"/>
      <c r="HH829" s="162"/>
      <c r="HK829" s="66"/>
    </row>
    <row r="830" spans="2:219">
      <c r="B830" s="160"/>
      <c r="I830" s="161"/>
      <c r="J830" s="161"/>
      <c r="L830" s="162"/>
      <c r="M830" s="160"/>
      <c r="R830" s="66"/>
      <c r="S830" s="162"/>
      <c r="Y830" s="66"/>
      <c r="Z830" s="162"/>
      <c r="AA830" s="160"/>
      <c r="AJ830" s="66"/>
      <c r="AK830" s="162"/>
      <c r="AL830" s="160"/>
      <c r="AS830" s="66"/>
      <c r="AT830" s="162"/>
      <c r="AU830" s="160"/>
      <c r="AZ830" s="66"/>
      <c r="BA830" s="162"/>
      <c r="BB830" s="160"/>
      <c r="BK830" s="66"/>
      <c r="BL830" s="162"/>
      <c r="BM830" s="160"/>
      <c r="BS830" s="66"/>
      <c r="BT830" s="162"/>
      <c r="BU830" s="160"/>
      <c r="CA830" s="162"/>
      <c r="CB830" s="160"/>
      <c r="CH830" s="66"/>
      <c r="CI830" s="162"/>
      <c r="CJ830" s="155"/>
      <c r="CK830" s="155"/>
      <c r="CL830" s="155"/>
      <c r="CO830" s="66"/>
      <c r="CP830" s="162"/>
      <c r="CQ830" s="160"/>
      <c r="DT830" s="66"/>
      <c r="DU830" s="162"/>
      <c r="DV830" s="160"/>
      <c r="EE830" s="66"/>
      <c r="EF830" s="162"/>
      <c r="EG830" s="160"/>
      <c r="ER830" s="66"/>
      <c r="ES830" s="162"/>
      <c r="ET830" s="160"/>
      <c r="FR830" s="66"/>
      <c r="FS830" s="162"/>
      <c r="FT830" s="160"/>
      <c r="GR830" s="66"/>
      <c r="GS830" s="162"/>
      <c r="GT830" s="160"/>
      <c r="HG830" s="66"/>
      <c r="HH830" s="162"/>
      <c r="HK830" s="66"/>
    </row>
    <row r="831" spans="2:219">
      <c r="B831" s="160"/>
      <c r="I831" s="161"/>
      <c r="J831" s="161"/>
      <c r="L831" s="162"/>
      <c r="M831" s="160"/>
      <c r="R831" s="66"/>
      <c r="S831" s="162"/>
      <c r="Y831" s="66"/>
      <c r="Z831" s="162"/>
      <c r="AA831" s="160"/>
      <c r="AJ831" s="66"/>
      <c r="AK831" s="162"/>
      <c r="AL831" s="160"/>
      <c r="AS831" s="66"/>
      <c r="AT831" s="162"/>
      <c r="AU831" s="160"/>
      <c r="AZ831" s="66"/>
      <c r="BA831" s="162"/>
      <c r="BB831" s="160"/>
      <c r="BK831" s="66"/>
      <c r="BL831" s="162"/>
      <c r="BM831" s="160"/>
      <c r="BS831" s="66"/>
      <c r="BT831" s="162"/>
      <c r="BU831" s="160"/>
      <c r="CA831" s="162"/>
      <c r="CB831" s="160"/>
      <c r="CH831" s="66"/>
      <c r="CI831" s="162"/>
      <c r="CJ831" s="155"/>
      <c r="CK831" s="155"/>
      <c r="CL831" s="155"/>
      <c r="CO831" s="66"/>
      <c r="CP831" s="162"/>
      <c r="CQ831" s="160"/>
      <c r="DT831" s="66"/>
      <c r="DU831" s="162"/>
      <c r="DV831" s="160"/>
      <c r="EE831" s="66"/>
      <c r="EF831" s="162"/>
      <c r="EG831" s="160"/>
      <c r="ER831" s="66"/>
      <c r="ES831" s="162"/>
      <c r="ET831" s="160"/>
      <c r="FR831" s="66"/>
      <c r="FS831" s="162"/>
      <c r="FT831" s="160"/>
      <c r="GR831" s="66"/>
      <c r="GS831" s="162"/>
      <c r="GT831" s="160"/>
      <c r="HG831" s="66"/>
      <c r="HH831" s="162"/>
      <c r="HK831" s="66"/>
    </row>
    <row r="832" spans="2:219">
      <c r="B832" s="160"/>
      <c r="I832" s="161"/>
      <c r="J832" s="161"/>
      <c r="L832" s="162"/>
      <c r="M832" s="160"/>
      <c r="R832" s="66"/>
      <c r="S832" s="162"/>
      <c r="Y832" s="66"/>
      <c r="Z832" s="162"/>
      <c r="AA832" s="160"/>
      <c r="AJ832" s="66"/>
      <c r="AK832" s="162"/>
      <c r="AL832" s="160"/>
      <c r="AS832" s="66"/>
      <c r="AT832" s="162"/>
      <c r="AU832" s="160"/>
      <c r="AZ832" s="66"/>
      <c r="BA832" s="162"/>
      <c r="BB832" s="160"/>
      <c r="BK832" s="66"/>
      <c r="BL832" s="162"/>
      <c r="BM832" s="160"/>
      <c r="BS832" s="66"/>
      <c r="BT832" s="162"/>
      <c r="BU832" s="160"/>
      <c r="CA832" s="162"/>
      <c r="CB832" s="160"/>
      <c r="CH832" s="66"/>
      <c r="CI832" s="162"/>
      <c r="CJ832" s="155"/>
      <c r="CK832" s="155"/>
      <c r="CL832" s="155"/>
      <c r="CO832" s="66"/>
      <c r="CP832" s="162"/>
      <c r="CQ832" s="160"/>
      <c r="DT832" s="66"/>
      <c r="DU832" s="162"/>
      <c r="DV832" s="160"/>
      <c r="EE832" s="66"/>
      <c r="EF832" s="162"/>
      <c r="EG832" s="160"/>
      <c r="ER832" s="66"/>
      <c r="ES832" s="162"/>
      <c r="ET832" s="160"/>
      <c r="FR832" s="66"/>
      <c r="FS832" s="162"/>
      <c r="FT832" s="160"/>
      <c r="GR832" s="66"/>
      <c r="GS832" s="162"/>
      <c r="GT832" s="160"/>
      <c r="HG832" s="66"/>
      <c r="HH832" s="162"/>
      <c r="HK832" s="66"/>
    </row>
    <row r="833" spans="2:219">
      <c r="B833" s="160"/>
      <c r="I833" s="161"/>
      <c r="J833" s="161"/>
      <c r="L833" s="162"/>
      <c r="M833" s="160"/>
      <c r="R833" s="66"/>
      <c r="S833" s="162"/>
      <c r="Y833" s="66"/>
      <c r="Z833" s="162"/>
      <c r="AA833" s="160"/>
      <c r="AJ833" s="66"/>
      <c r="AK833" s="162"/>
      <c r="AL833" s="160"/>
      <c r="AS833" s="66"/>
      <c r="AT833" s="162"/>
      <c r="AU833" s="160"/>
      <c r="AZ833" s="66"/>
      <c r="BA833" s="162"/>
      <c r="BB833" s="160"/>
      <c r="BK833" s="66"/>
      <c r="BL833" s="162"/>
      <c r="BM833" s="160"/>
      <c r="BS833" s="66"/>
      <c r="BT833" s="162"/>
      <c r="BU833" s="160"/>
      <c r="CA833" s="162"/>
      <c r="CB833" s="160"/>
      <c r="CH833" s="66"/>
      <c r="CI833" s="162"/>
      <c r="CJ833" s="155"/>
      <c r="CK833" s="155"/>
      <c r="CL833" s="155"/>
      <c r="CO833" s="66"/>
      <c r="CP833" s="162"/>
      <c r="CQ833" s="160"/>
      <c r="DT833" s="66"/>
      <c r="DU833" s="162"/>
      <c r="DV833" s="160"/>
      <c r="EE833" s="66"/>
      <c r="EF833" s="162"/>
      <c r="EG833" s="160"/>
      <c r="ER833" s="66"/>
      <c r="ES833" s="162"/>
      <c r="ET833" s="160"/>
      <c r="FR833" s="66"/>
      <c r="FS833" s="162"/>
      <c r="FT833" s="160"/>
      <c r="GR833" s="66"/>
      <c r="GS833" s="162"/>
      <c r="GT833" s="160"/>
      <c r="HG833" s="66"/>
      <c r="HH833" s="162"/>
      <c r="HK833" s="66"/>
    </row>
    <row r="834" spans="2:219">
      <c r="B834" s="160"/>
      <c r="I834" s="161"/>
      <c r="J834" s="161"/>
      <c r="L834" s="162"/>
      <c r="M834" s="160"/>
      <c r="R834" s="66"/>
      <c r="S834" s="162"/>
      <c r="Y834" s="66"/>
      <c r="Z834" s="162"/>
      <c r="AA834" s="160"/>
      <c r="AJ834" s="66"/>
      <c r="AK834" s="162"/>
      <c r="AL834" s="160"/>
      <c r="AS834" s="66"/>
      <c r="AT834" s="162"/>
      <c r="AU834" s="160"/>
      <c r="AZ834" s="66"/>
      <c r="BA834" s="162"/>
      <c r="BB834" s="160"/>
      <c r="BK834" s="66"/>
      <c r="BL834" s="162"/>
      <c r="BM834" s="160"/>
      <c r="BS834" s="66"/>
      <c r="BT834" s="162"/>
      <c r="BU834" s="160"/>
      <c r="CA834" s="162"/>
      <c r="CB834" s="160"/>
      <c r="CH834" s="66"/>
      <c r="CI834" s="162"/>
      <c r="CJ834" s="155"/>
      <c r="CK834" s="155"/>
      <c r="CL834" s="155"/>
      <c r="CO834" s="66"/>
      <c r="CP834" s="162"/>
      <c r="CQ834" s="160"/>
      <c r="DT834" s="66"/>
      <c r="DU834" s="162"/>
      <c r="DV834" s="160"/>
      <c r="EE834" s="66"/>
      <c r="EF834" s="162"/>
      <c r="EG834" s="160"/>
      <c r="ER834" s="66"/>
      <c r="ES834" s="162"/>
      <c r="ET834" s="160"/>
      <c r="FR834" s="66"/>
      <c r="FS834" s="162"/>
      <c r="FT834" s="160"/>
      <c r="GR834" s="66"/>
      <c r="GS834" s="162"/>
      <c r="GT834" s="160"/>
      <c r="HG834" s="66"/>
      <c r="HH834" s="162"/>
      <c r="HK834" s="66"/>
    </row>
    <row r="835" spans="2:219">
      <c r="B835" s="160"/>
      <c r="I835" s="161"/>
      <c r="J835" s="161"/>
      <c r="L835" s="162"/>
      <c r="M835" s="160"/>
      <c r="R835" s="66"/>
      <c r="S835" s="162"/>
      <c r="Y835" s="66"/>
      <c r="Z835" s="162"/>
      <c r="AA835" s="160"/>
      <c r="AJ835" s="66"/>
      <c r="AK835" s="162"/>
      <c r="AL835" s="160"/>
      <c r="AS835" s="66"/>
      <c r="AT835" s="162"/>
      <c r="AU835" s="160"/>
      <c r="AZ835" s="66"/>
      <c r="BA835" s="162"/>
      <c r="BB835" s="160"/>
      <c r="BK835" s="66"/>
      <c r="BL835" s="162"/>
      <c r="BM835" s="160"/>
      <c r="BS835" s="66"/>
      <c r="BT835" s="162"/>
      <c r="BU835" s="160"/>
      <c r="CA835" s="162"/>
      <c r="CB835" s="160"/>
      <c r="CH835" s="66"/>
      <c r="CI835" s="162"/>
      <c r="CJ835" s="155"/>
      <c r="CK835" s="155"/>
      <c r="CL835" s="155"/>
      <c r="CO835" s="66"/>
      <c r="CP835" s="162"/>
      <c r="CQ835" s="160"/>
      <c r="DT835" s="66"/>
      <c r="DU835" s="162"/>
      <c r="DV835" s="160"/>
      <c r="EE835" s="66"/>
      <c r="EF835" s="162"/>
      <c r="EG835" s="160"/>
      <c r="ER835" s="66"/>
      <c r="ES835" s="162"/>
      <c r="ET835" s="160"/>
      <c r="FR835" s="66"/>
      <c r="FS835" s="162"/>
      <c r="FT835" s="160"/>
      <c r="GR835" s="66"/>
      <c r="GS835" s="162"/>
      <c r="GT835" s="160"/>
      <c r="HG835" s="66"/>
      <c r="HH835" s="162"/>
      <c r="HK835" s="66"/>
    </row>
    <row r="836" spans="2:219">
      <c r="B836" s="160"/>
      <c r="I836" s="161"/>
      <c r="J836" s="161"/>
      <c r="L836" s="162"/>
      <c r="M836" s="160"/>
      <c r="R836" s="66"/>
      <c r="S836" s="162"/>
      <c r="Y836" s="66"/>
      <c r="Z836" s="162"/>
      <c r="AA836" s="160"/>
      <c r="AJ836" s="66"/>
      <c r="AK836" s="162"/>
      <c r="AL836" s="160"/>
      <c r="AS836" s="66"/>
      <c r="AT836" s="162"/>
      <c r="AU836" s="160"/>
      <c r="AZ836" s="66"/>
      <c r="BA836" s="162"/>
      <c r="BB836" s="160"/>
      <c r="BK836" s="66"/>
      <c r="BL836" s="162"/>
      <c r="BM836" s="160"/>
      <c r="BS836" s="66"/>
      <c r="BT836" s="162"/>
      <c r="BU836" s="160"/>
      <c r="CA836" s="162"/>
      <c r="CB836" s="160"/>
      <c r="CH836" s="66"/>
      <c r="CI836" s="162"/>
      <c r="CJ836" s="155"/>
      <c r="CK836" s="155"/>
      <c r="CL836" s="155"/>
      <c r="CO836" s="66"/>
      <c r="CP836" s="162"/>
      <c r="CQ836" s="160"/>
      <c r="DT836" s="66"/>
      <c r="DU836" s="162"/>
      <c r="DV836" s="160"/>
      <c r="EE836" s="66"/>
      <c r="EF836" s="162"/>
      <c r="EG836" s="160"/>
      <c r="ER836" s="66"/>
      <c r="ES836" s="162"/>
      <c r="ET836" s="160"/>
      <c r="FR836" s="66"/>
      <c r="FS836" s="162"/>
      <c r="FT836" s="160"/>
      <c r="GR836" s="66"/>
      <c r="GS836" s="162"/>
      <c r="GT836" s="160"/>
      <c r="HG836" s="66"/>
      <c r="HH836" s="162"/>
      <c r="HK836" s="66"/>
    </row>
    <row r="837" spans="2:219">
      <c r="B837" s="160"/>
      <c r="I837" s="161"/>
      <c r="J837" s="161"/>
      <c r="L837" s="162"/>
      <c r="M837" s="160"/>
      <c r="R837" s="66"/>
      <c r="S837" s="162"/>
      <c r="Y837" s="66"/>
      <c r="Z837" s="162"/>
      <c r="AA837" s="160"/>
      <c r="AJ837" s="66"/>
      <c r="AK837" s="162"/>
      <c r="AL837" s="160"/>
      <c r="AS837" s="66"/>
      <c r="AT837" s="162"/>
      <c r="AU837" s="160"/>
      <c r="AZ837" s="66"/>
      <c r="BA837" s="162"/>
      <c r="BB837" s="160"/>
      <c r="BK837" s="66"/>
      <c r="BL837" s="162"/>
      <c r="BM837" s="160"/>
      <c r="BS837" s="66"/>
      <c r="BT837" s="162"/>
      <c r="BU837" s="160"/>
      <c r="CA837" s="162"/>
      <c r="CB837" s="160"/>
      <c r="CH837" s="66"/>
      <c r="CI837" s="162"/>
      <c r="CJ837" s="155"/>
      <c r="CK837" s="155"/>
      <c r="CL837" s="155"/>
      <c r="CO837" s="66"/>
      <c r="CP837" s="162"/>
      <c r="CQ837" s="160"/>
      <c r="DT837" s="66"/>
      <c r="DU837" s="162"/>
      <c r="DV837" s="160"/>
      <c r="EE837" s="66"/>
      <c r="EF837" s="162"/>
      <c r="EG837" s="160"/>
      <c r="ER837" s="66"/>
      <c r="ES837" s="162"/>
      <c r="ET837" s="160"/>
      <c r="FR837" s="66"/>
      <c r="FS837" s="162"/>
      <c r="FT837" s="160"/>
      <c r="GR837" s="66"/>
      <c r="GS837" s="162"/>
      <c r="GT837" s="160"/>
      <c r="HG837" s="66"/>
      <c r="HH837" s="162"/>
      <c r="HK837" s="66"/>
    </row>
    <row r="838" spans="2:219">
      <c r="B838" s="160"/>
      <c r="I838" s="161"/>
      <c r="J838" s="161"/>
      <c r="L838" s="162"/>
      <c r="M838" s="160"/>
      <c r="R838" s="66"/>
      <c r="S838" s="162"/>
      <c r="Y838" s="66"/>
      <c r="Z838" s="162"/>
      <c r="AA838" s="160"/>
      <c r="AJ838" s="66"/>
      <c r="AK838" s="162"/>
      <c r="AL838" s="160"/>
      <c r="AS838" s="66"/>
      <c r="AT838" s="162"/>
      <c r="AU838" s="160"/>
      <c r="AZ838" s="66"/>
      <c r="BA838" s="162"/>
      <c r="BB838" s="160"/>
      <c r="BK838" s="66"/>
      <c r="BL838" s="162"/>
      <c r="BM838" s="160"/>
      <c r="BS838" s="66"/>
      <c r="BT838" s="162"/>
      <c r="BU838" s="160"/>
      <c r="CA838" s="162"/>
      <c r="CB838" s="160"/>
      <c r="CH838" s="66"/>
      <c r="CI838" s="162"/>
      <c r="CJ838" s="155"/>
      <c r="CK838" s="155"/>
      <c r="CL838" s="155"/>
      <c r="CO838" s="66"/>
      <c r="CP838" s="162"/>
      <c r="CQ838" s="160"/>
      <c r="DT838" s="66"/>
      <c r="DU838" s="162"/>
      <c r="DV838" s="160"/>
      <c r="EE838" s="66"/>
      <c r="EF838" s="162"/>
      <c r="EG838" s="160"/>
      <c r="ER838" s="66"/>
      <c r="ES838" s="162"/>
      <c r="ET838" s="160"/>
      <c r="FR838" s="66"/>
      <c r="FS838" s="162"/>
      <c r="FT838" s="160"/>
      <c r="GR838" s="66"/>
      <c r="GS838" s="162"/>
      <c r="GT838" s="160"/>
      <c r="HG838" s="66"/>
      <c r="HH838" s="162"/>
      <c r="HK838" s="66"/>
    </row>
    <row r="839" spans="2:219">
      <c r="B839" s="160"/>
      <c r="I839" s="161"/>
      <c r="J839" s="161"/>
      <c r="L839" s="162"/>
      <c r="M839" s="160"/>
      <c r="R839" s="66"/>
      <c r="S839" s="162"/>
      <c r="Y839" s="66"/>
      <c r="Z839" s="162"/>
      <c r="AA839" s="160"/>
      <c r="AJ839" s="66"/>
      <c r="AK839" s="162"/>
      <c r="AL839" s="160"/>
      <c r="AS839" s="66"/>
      <c r="AT839" s="162"/>
      <c r="AU839" s="160"/>
      <c r="AZ839" s="66"/>
      <c r="BA839" s="162"/>
      <c r="BB839" s="160"/>
      <c r="BK839" s="66"/>
      <c r="BL839" s="162"/>
      <c r="BM839" s="160"/>
      <c r="BS839" s="66"/>
      <c r="BT839" s="162"/>
      <c r="BU839" s="160"/>
      <c r="CA839" s="162"/>
      <c r="CB839" s="160"/>
      <c r="CH839" s="66"/>
      <c r="CI839" s="162"/>
      <c r="CJ839" s="155"/>
      <c r="CK839" s="155"/>
      <c r="CL839" s="155"/>
      <c r="CO839" s="66"/>
      <c r="CP839" s="162"/>
      <c r="CQ839" s="160"/>
      <c r="DT839" s="66"/>
      <c r="DU839" s="162"/>
      <c r="DV839" s="160"/>
      <c r="EE839" s="66"/>
      <c r="EF839" s="162"/>
      <c r="EG839" s="160"/>
      <c r="ER839" s="66"/>
      <c r="ES839" s="162"/>
      <c r="ET839" s="160"/>
      <c r="FR839" s="66"/>
      <c r="FS839" s="162"/>
      <c r="FT839" s="160"/>
      <c r="GR839" s="66"/>
      <c r="GS839" s="162"/>
      <c r="GT839" s="160"/>
      <c r="HG839" s="66"/>
      <c r="HH839" s="162"/>
      <c r="HK839" s="66"/>
    </row>
    <row r="840" spans="2:219">
      <c r="B840" s="160"/>
      <c r="I840" s="161"/>
      <c r="J840" s="161"/>
      <c r="L840" s="162"/>
      <c r="M840" s="160"/>
      <c r="R840" s="66"/>
      <c r="S840" s="162"/>
      <c r="Y840" s="66"/>
      <c r="Z840" s="162"/>
      <c r="AA840" s="160"/>
      <c r="AJ840" s="66"/>
      <c r="AK840" s="162"/>
      <c r="AL840" s="160"/>
      <c r="AS840" s="66"/>
      <c r="AT840" s="162"/>
      <c r="AU840" s="160"/>
      <c r="AZ840" s="66"/>
      <c r="BA840" s="162"/>
      <c r="BB840" s="160"/>
      <c r="BK840" s="66"/>
      <c r="BL840" s="162"/>
      <c r="BM840" s="160"/>
      <c r="BS840" s="66"/>
      <c r="BT840" s="162"/>
      <c r="BU840" s="160"/>
      <c r="CA840" s="162"/>
      <c r="CB840" s="160"/>
      <c r="CH840" s="66"/>
      <c r="CI840" s="162"/>
      <c r="CJ840" s="155"/>
      <c r="CK840" s="155"/>
      <c r="CL840" s="155"/>
      <c r="CO840" s="66"/>
      <c r="CP840" s="162"/>
      <c r="CQ840" s="160"/>
      <c r="DT840" s="66"/>
      <c r="DU840" s="162"/>
      <c r="DV840" s="160"/>
      <c r="EE840" s="66"/>
      <c r="EF840" s="162"/>
      <c r="EG840" s="160"/>
      <c r="ER840" s="66"/>
      <c r="ES840" s="162"/>
      <c r="ET840" s="160"/>
      <c r="FR840" s="66"/>
      <c r="FS840" s="162"/>
      <c r="FT840" s="160"/>
      <c r="GR840" s="66"/>
      <c r="GS840" s="162"/>
      <c r="GT840" s="160"/>
      <c r="HG840" s="66"/>
      <c r="HH840" s="162"/>
      <c r="HK840" s="66"/>
    </row>
    <row r="841" spans="2:219">
      <c r="B841" s="160"/>
      <c r="I841" s="161"/>
      <c r="J841" s="161"/>
      <c r="L841" s="162"/>
      <c r="M841" s="160"/>
      <c r="R841" s="66"/>
      <c r="S841" s="162"/>
      <c r="Y841" s="66"/>
      <c r="Z841" s="162"/>
      <c r="AA841" s="160"/>
      <c r="AJ841" s="66"/>
      <c r="AK841" s="162"/>
      <c r="AL841" s="160"/>
      <c r="AS841" s="66"/>
      <c r="AT841" s="162"/>
      <c r="AU841" s="160"/>
      <c r="AZ841" s="66"/>
      <c r="BA841" s="162"/>
      <c r="BB841" s="160"/>
      <c r="BK841" s="66"/>
      <c r="BL841" s="162"/>
      <c r="BM841" s="160"/>
      <c r="BS841" s="66"/>
      <c r="BT841" s="162"/>
      <c r="BU841" s="160"/>
      <c r="CA841" s="162"/>
      <c r="CB841" s="160"/>
      <c r="CH841" s="66"/>
      <c r="CI841" s="162"/>
      <c r="CJ841" s="155"/>
      <c r="CK841" s="155"/>
      <c r="CL841" s="155"/>
      <c r="CO841" s="66"/>
      <c r="CP841" s="162"/>
      <c r="CQ841" s="160"/>
      <c r="DT841" s="66"/>
      <c r="DU841" s="162"/>
      <c r="DV841" s="160"/>
      <c r="EE841" s="66"/>
      <c r="EF841" s="162"/>
      <c r="EG841" s="160"/>
      <c r="ER841" s="66"/>
      <c r="ES841" s="162"/>
      <c r="ET841" s="160"/>
      <c r="FR841" s="66"/>
      <c r="FS841" s="162"/>
      <c r="FT841" s="160"/>
      <c r="GR841" s="66"/>
      <c r="GS841" s="162"/>
      <c r="GT841" s="160"/>
      <c r="HG841" s="66"/>
      <c r="HH841" s="162"/>
      <c r="HK841" s="66"/>
    </row>
    <row r="842" spans="2:219">
      <c r="B842" s="160"/>
      <c r="I842" s="161"/>
      <c r="J842" s="161"/>
      <c r="L842" s="162"/>
      <c r="M842" s="160"/>
      <c r="R842" s="66"/>
      <c r="S842" s="162"/>
      <c r="Y842" s="66"/>
      <c r="Z842" s="162"/>
      <c r="AA842" s="160"/>
      <c r="AJ842" s="66"/>
      <c r="AK842" s="162"/>
      <c r="AL842" s="160"/>
      <c r="AS842" s="66"/>
      <c r="AT842" s="162"/>
      <c r="AU842" s="160"/>
      <c r="AZ842" s="66"/>
      <c r="BA842" s="162"/>
      <c r="BB842" s="160"/>
      <c r="BK842" s="66"/>
      <c r="BL842" s="162"/>
      <c r="BM842" s="160"/>
      <c r="BS842" s="66"/>
      <c r="BT842" s="162"/>
      <c r="BU842" s="160"/>
      <c r="CA842" s="162"/>
      <c r="CB842" s="160"/>
      <c r="CH842" s="66"/>
      <c r="CI842" s="162"/>
      <c r="CJ842" s="155"/>
      <c r="CK842" s="155"/>
      <c r="CL842" s="155"/>
      <c r="CO842" s="66"/>
      <c r="CP842" s="162"/>
      <c r="CQ842" s="160"/>
      <c r="DT842" s="66"/>
      <c r="DU842" s="162"/>
      <c r="DV842" s="160"/>
      <c r="EE842" s="66"/>
      <c r="EF842" s="162"/>
      <c r="EG842" s="160"/>
      <c r="ER842" s="66"/>
      <c r="ES842" s="162"/>
      <c r="ET842" s="160"/>
      <c r="FR842" s="66"/>
      <c r="FS842" s="162"/>
      <c r="FT842" s="160"/>
      <c r="GR842" s="66"/>
      <c r="GS842" s="162"/>
      <c r="GT842" s="160"/>
      <c r="HG842" s="66"/>
      <c r="HH842" s="162"/>
      <c r="HK842" s="66"/>
    </row>
    <row r="843" spans="2:219">
      <c r="B843" s="160"/>
      <c r="I843" s="161"/>
      <c r="J843" s="161"/>
      <c r="L843" s="162"/>
      <c r="M843" s="160"/>
      <c r="R843" s="66"/>
      <c r="S843" s="162"/>
      <c r="Y843" s="66"/>
      <c r="Z843" s="162"/>
      <c r="AA843" s="160"/>
      <c r="AJ843" s="66"/>
      <c r="AK843" s="162"/>
      <c r="AL843" s="160"/>
      <c r="AS843" s="66"/>
      <c r="AT843" s="162"/>
      <c r="AU843" s="160"/>
      <c r="AZ843" s="66"/>
      <c r="BA843" s="162"/>
      <c r="BB843" s="160"/>
      <c r="BK843" s="66"/>
      <c r="BL843" s="162"/>
      <c r="BM843" s="160"/>
      <c r="BS843" s="66"/>
      <c r="BT843" s="162"/>
      <c r="BU843" s="160"/>
      <c r="CA843" s="162"/>
      <c r="CB843" s="160"/>
      <c r="CH843" s="66"/>
      <c r="CI843" s="162"/>
      <c r="CJ843" s="155"/>
      <c r="CK843" s="155"/>
      <c r="CL843" s="155"/>
      <c r="CO843" s="66"/>
      <c r="CP843" s="162"/>
      <c r="CQ843" s="160"/>
      <c r="DT843" s="66"/>
      <c r="DU843" s="162"/>
      <c r="DV843" s="160"/>
      <c r="EE843" s="66"/>
      <c r="EF843" s="162"/>
      <c r="EG843" s="160"/>
      <c r="ER843" s="66"/>
      <c r="ES843" s="162"/>
      <c r="ET843" s="160"/>
      <c r="FR843" s="66"/>
      <c r="FS843" s="162"/>
      <c r="FT843" s="160"/>
      <c r="GR843" s="66"/>
      <c r="GS843" s="162"/>
      <c r="GT843" s="160"/>
      <c r="HG843" s="66"/>
      <c r="HH843" s="162"/>
      <c r="HK843" s="66"/>
    </row>
    <row r="844" spans="2:219">
      <c r="B844" s="160"/>
      <c r="I844" s="161"/>
      <c r="J844" s="161"/>
      <c r="L844" s="162"/>
      <c r="M844" s="160"/>
      <c r="R844" s="66"/>
      <c r="S844" s="162"/>
      <c r="Y844" s="66"/>
      <c r="Z844" s="162"/>
      <c r="AA844" s="160"/>
      <c r="AJ844" s="66"/>
      <c r="AK844" s="162"/>
      <c r="AL844" s="160"/>
      <c r="AS844" s="66"/>
      <c r="AT844" s="162"/>
      <c r="AU844" s="160"/>
      <c r="AZ844" s="66"/>
      <c r="BA844" s="162"/>
      <c r="BB844" s="160"/>
      <c r="BK844" s="66"/>
      <c r="BL844" s="162"/>
      <c r="BM844" s="160"/>
      <c r="BS844" s="66"/>
      <c r="BT844" s="162"/>
      <c r="BU844" s="160"/>
      <c r="CA844" s="162"/>
      <c r="CB844" s="160"/>
      <c r="CH844" s="66"/>
      <c r="CI844" s="162"/>
      <c r="CJ844" s="155"/>
      <c r="CK844" s="155"/>
      <c r="CL844" s="155"/>
      <c r="CO844" s="66"/>
      <c r="CP844" s="162"/>
      <c r="CQ844" s="160"/>
      <c r="DT844" s="66"/>
      <c r="DU844" s="162"/>
      <c r="DV844" s="160"/>
      <c r="EE844" s="66"/>
      <c r="EF844" s="162"/>
      <c r="EG844" s="160"/>
      <c r="ER844" s="66"/>
      <c r="ES844" s="162"/>
      <c r="ET844" s="160"/>
      <c r="FR844" s="66"/>
      <c r="FS844" s="162"/>
      <c r="FT844" s="160"/>
      <c r="GR844" s="66"/>
      <c r="GS844" s="162"/>
      <c r="GT844" s="160"/>
      <c r="HG844" s="66"/>
      <c r="HH844" s="162"/>
      <c r="HK844" s="66"/>
    </row>
    <row r="845" spans="2:219">
      <c r="B845" s="160"/>
      <c r="I845" s="161"/>
      <c r="J845" s="161"/>
      <c r="L845" s="162"/>
      <c r="M845" s="160"/>
      <c r="R845" s="66"/>
      <c r="S845" s="162"/>
      <c r="Y845" s="66"/>
      <c r="Z845" s="162"/>
      <c r="AA845" s="160"/>
      <c r="AJ845" s="66"/>
      <c r="AK845" s="162"/>
      <c r="AL845" s="160"/>
      <c r="AS845" s="66"/>
      <c r="AT845" s="162"/>
      <c r="AU845" s="160"/>
      <c r="AZ845" s="66"/>
      <c r="BA845" s="162"/>
      <c r="BB845" s="160"/>
      <c r="BK845" s="66"/>
      <c r="BL845" s="162"/>
      <c r="BM845" s="160"/>
      <c r="BS845" s="66"/>
      <c r="BT845" s="162"/>
      <c r="BU845" s="160"/>
      <c r="CA845" s="162"/>
      <c r="CB845" s="160"/>
      <c r="CH845" s="66"/>
      <c r="CI845" s="162"/>
      <c r="CJ845" s="155"/>
      <c r="CK845" s="155"/>
      <c r="CL845" s="155"/>
      <c r="CO845" s="66"/>
      <c r="CP845" s="162"/>
      <c r="CQ845" s="160"/>
      <c r="DT845" s="66"/>
      <c r="DU845" s="162"/>
      <c r="DV845" s="160"/>
      <c r="EE845" s="66"/>
      <c r="EF845" s="162"/>
      <c r="EG845" s="160"/>
      <c r="ER845" s="66"/>
      <c r="ES845" s="162"/>
      <c r="ET845" s="160"/>
      <c r="FR845" s="66"/>
      <c r="FS845" s="162"/>
      <c r="FT845" s="160"/>
      <c r="GR845" s="66"/>
      <c r="GS845" s="162"/>
      <c r="GT845" s="160"/>
      <c r="HG845" s="66"/>
      <c r="HH845" s="162"/>
      <c r="HK845" s="66"/>
    </row>
    <row r="846" spans="2:219">
      <c r="B846" s="160"/>
      <c r="I846" s="161"/>
      <c r="J846" s="161"/>
      <c r="L846" s="162"/>
      <c r="M846" s="160"/>
      <c r="R846" s="66"/>
      <c r="S846" s="162"/>
      <c r="Y846" s="66"/>
      <c r="Z846" s="162"/>
      <c r="AA846" s="160"/>
      <c r="AJ846" s="66"/>
      <c r="AK846" s="162"/>
      <c r="AL846" s="160"/>
      <c r="AS846" s="66"/>
      <c r="AT846" s="162"/>
      <c r="AU846" s="160"/>
      <c r="AZ846" s="66"/>
      <c r="BA846" s="162"/>
      <c r="BB846" s="160"/>
      <c r="BK846" s="66"/>
      <c r="BL846" s="162"/>
      <c r="BM846" s="160"/>
      <c r="BS846" s="66"/>
      <c r="BT846" s="162"/>
      <c r="BU846" s="160"/>
      <c r="CA846" s="162"/>
      <c r="CB846" s="160"/>
      <c r="CH846" s="66"/>
      <c r="CI846" s="162"/>
      <c r="CJ846" s="155"/>
      <c r="CK846" s="155"/>
      <c r="CL846" s="155"/>
      <c r="CO846" s="66"/>
      <c r="CP846" s="162"/>
      <c r="CQ846" s="160"/>
      <c r="DT846" s="66"/>
      <c r="DU846" s="162"/>
      <c r="DV846" s="160"/>
      <c r="EE846" s="66"/>
      <c r="EF846" s="162"/>
      <c r="EG846" s="160"/>
      <c r="ER846" s="66"/>
      <c r="ES846" s="162"/>
      <c r="ET846" s="160"/>
      <c r="FR846" s="66"/>
      <c r="FS846" s="162"/>
      <c r="FT846" s="160"/>
      <c r="GR846" s="66"/>
      <c r="GS846" s="162"/>
      <c r="GT846" s="160"/>
      <c r="HG846" s="66"/>
      <c r="HH846" s="162"/>
      <c r="HK846" s="66"/>
    </row>
    <row r="847" spans="2:219">
      <c r="B847" s="160"/>
      <c r="I847" s="161"/>
      <c r="J847" s="161"/>
      <c r="L847" s="162"/>
      <c r="M847" s="160"/>
      <c r="R847" s="66"/>
      <c r="S847" s="162"/>
      <c r="Y847" s="66"/>
      <c r="Z847" s="162"/>
      <c r="AA847" s="160"/>
      <c r="AJ847" s="66"/>
      <c r="AK847" s="162"/>
      <c r="AL847" s="160"/>
      <c r="AS847" s="66"/>
      <c r="AT847" s="162"/>
      <c r="AU847" s="160"/>
      <c r="AZ847" s="66"/>
      <c r="BA847" s="162"/>
      <c r="BB847" s="160"/>
      <c r="BK847" s="66"/>
      <c r="BL847" s="162"/>
      <c r="BM847" s="160"/>
      <c r="BS847" s="66"/>
      <c r="BT847" s="162"/>
      <c r="BU847" s="160"/>
      <c r="CA847" s="162"/>
      <c r="CB847" s="160"/>
      <c r="CH847" s="66"/>
      <c r="CI847" s="162"/>
      <c r="CJ847" s="155"/>
      <c r="CK847" s="155"/>
      <c r="CL847" s="155"/>
      <c r="CO847" s="66"/>
      <c r="CP847" s="162"/>
      <c r="CQ847" s="160"/>
      <c r="DT847" s="66"/>
      <c r="DU847" s="162"/>
      <c r="DV847" s="160"/>
      <c r="EE847" s="66"/>
      <c r="EF847" s="162"/>
      <c r="EG847" s="160"/>
      <c r="ER847" s="66"/>
      <c r="ES847" s="162"/>
      <c r="ET847" s="160"/>
      <c r="FR847" s="66"/>
      <c r="FS847" s="162"/>
      <c r="FT847" s="160"/>
      <c r="GR847" s="66"/>
      <c r="GS847" s="162"/>
      <c r="GT847" s="160"/>
      <c r="HG847" s="66"/>
      <c r="HH847" s="162"/>
      <c r="HK847" s="66"/>
    </row>
    <row r="848" spans="2:219">
      <c r="B848" s="160"/>
      <c r="I848" s="161"/>
      <c r="J848" s="161"/>
      <c r="L848" s="162"/>
      <c r="M848" s="160"/>
      <c r="R848" s="66"/>
      <c r="S848" s="162"/>
      <c r="Y848" s="66"/>
      <c r="Z848" s="162"/>
      <c r="AA848" s="160"/>
      <c r="AJ848" s="66"/>
      <c r="AK848" s="162"/>
      <c r="AL848" s="160"/>
      <c r="AS848" s="66"/>
      <c r="AT848" s="162"/>
      <c r="AU848" s="160"/>
      <c r="AZ848" s="66"/>
      <c r="BA848" s="162"/>
      <c r="BB848" s="160"/>
      <c r="BK848" s="66"/>
      <c r="BL848" s="162"/>
      <c r="BM848" s="160"/>
      <c r="BS848" s="66"/>
      <c r="BT848" s="162"/>
      <c r="BU848" s="160"/>
      <c r="CA848" s="162"/>
      <c r="CB848" s="160"/>
      <c r="CH848" s="66"/>
      <c r="CI848" s="162"/>
      <c r="CJ848" s="155"/>
      <c r="CK848" s="155"/>
      <c r="CL848" s="155"/>
      <c r="CO848" s="66"/>
      <c r="CP848" s="162"/>
      <c r="CQ848" s="160"/>
      <c r="DT848" s="66"/>
      <c r="DU848" s="162"/>
      <c r="DV848" s="160"/>
      <c r="EE848" s="66"/>
      <c r="EF848" s="162"/>
      <c r="EG848" s="160"/>
      <c r="ER848" s="66"/>
      <c r="ES848" s="162"/>
      <c r="ET848" s="160"/>
      <c r="FR848" s="66"/>
      <c r="FS848" s="162"/>
      <c r="FT848" s="160"/>
      <c r="GR848" s="66"/>
      <c r="GS848" s="162"/>
      <c r="GT848" s="160"/>
      <c r="HG848" s="66"/>
      <c r="HH848" s="162"/>
      <c r="HK848" s="66"/>
    </row>
    <row r="849" spans="2:219">
      <c r="B849" s="160"/>
      <c r="I849" s="161"/>
      <c r="J849" s="161"/>
      <c r="L849" s="162"/>
      <c r="M849" s="160"/>
      <c r="R849" s="66"/>
      <c r="S849" s="162"/>
      <c r="Y849" s="66"/>
      <c r="Z849" s="162"/>
      <c r="AA849" s="160"/>
      <c r="AJ849" s="66"/>
      <c r="AK849" s="162"/>
      <c r="AL849" s="160"/>
      <c r="AS849" s="66"/>
      <c r="AT849" s="162"/>
      <c r="AU849" s="160"/>
      <c r="AZ849" s="66"/>
      <c r="BA849" s="162"/>
      <c r="BB849" s="160"/>
      <c r="BK849" s="66"/>
      <c r="BL849" s="162"/>
      <c r="BM849" s="160"/>
      <c r="BS849" s="66"/>
      <c r="BT849" s="162"/>
      <c r="BU849" s="160"/>
      <c r="CA849" s="162"/>
      <c r="CB849" s="160"/>
      <c r="CH849" s="66"/>
      <c r="CI849" s="162"/>
      <c r="CJ849" s="155"/>
      <c r="CK849" s="155"/>
      <c r="CL849" s="155"/>
      <c r="CO849" s="66"/>
      <c r="CP849" s="162"/>
      <c r="CQ849" s="160"/>
      <c r="DT849" s="66"/>
      <c r="DU849" s="162"/>
      <c r="DV849" s="160"/>
      <c r="EE849" s="66"/>
      <c r="EF849" s="162"/>
      <c r="EG849" s="160"/>
      <c r="ER849" s="66"/>
      <c r="ES849" s="162"/>
      <c r="ET849" s="160"/>
      <c r="FR849" s="66"/>
      <c r="FS849" s="162"/>
      <c r="FT849" s="160"/>
      <c r="GR849" s="66"/>
      <c r="GS849" s="162"/>
      <c r="GT849" s="160"/>
      <c r="HG849" s="66"/>
      <c r="HH849" s="162"/>
      <c r="HK849" s="66"/>
    </row>
    <row r="850" spans="2:219">
      <c r="B850" s="160"/>
      <c r="I850" s="161"/>
      <c r="J850" s="161"/>
      <c r="L850" s="162"/>
      <c r="M850" s="160"/>
      <c r="R850" s="66"/>
      <c r="S850" s="162"/>
      <c r="Y850" s="66"/>
      <c r="Z850" s="162"/>
      <c r="AA850" s="160"/>
      <c r="AJ850" s="66"/>
      <c r="AK850" s="162"/>
      <c r="AL850" s="160"/>
      <c r="AS850" s="66"/>
      <c r="AT850" s="162"/>
      <c r="AU850" s="160"/>
      <c r="AZ850" s="66"/>
      <c r="BA850" s="162"/>
      <c r="BB850" s="160"/>
      <c r="BK850" s="66"/>
      <c r="BL850" s="162"/>
      <c r="BM850" s="160"/>
      <c r="BS850" s="66"/>
      <c r="BT850" s="162"/>
      <c r="BU850" s="160"/>
      <c r="CA850" s="162"/>
      <c r="CB850" s="160"/>
      <c r="CH850" s="66"/>
      <c r="CI850" s="162"/>
      <c r="CJ850" s="155"/>
      <c r="CK850" s="155"/>
      <c r="CL850" s="155"/>
      <c r="CO850" s="66"/>
      <c r="CP850" s="162"/>
      <c r="CQ850" s="160"/>
      <c r="DT850" s="66"/>
      <c r="DU850" s="162"/>
      <c r="DV850" s="160"/>
      <c r="EE850" s="66"/>
      <c r="EF850" s="162"/>
      <c r="EG850" s="160"/>
      <c r="ER850" s="66"/>
      <c r="ES850" s="162"/>
      <c r="ET850" s="160"/>
      <c r="FR850" s="66"/>
      <c r="FS850" s="162"/>
      <c r="FT850" s="160"/>
      <c r="GR850" s="66"/>
      <c r="GS850" s="162"/>
      <c r="GT850" s="160"/>
      <c r="HG850" s="66"/>
      <c r="HH850" s="162"/>
      <c r="HK850" s="66"/>
    </row>
    <row r="851" spans="2:219">
      <c r="B851" s="160"/>
      <c r="I851" s="161"/>
      <c r="J851" s="161"/>
      <c r="L851" s="162"/>
      <c r="M851" s="160"/>
      <c r="R851" s="66"/>
      <c r="S851" s="162"/>
      <c r="Y851" s="66"/>
      <c r="Z851" s="162"/>
      <c r="AA851" s="160"/>
      <c r="AJ851" s="66"/>
      <c r="AK851" s="162"/>
      <c r="AL851" s="160"/>
      <c r="AS851" s="66"/>
      <c r="AT851" s="162"/>
      <c r="AU851" s="160"/>
      <c r="AZ851" s="66"/>
      <c r="BA851" s="162"/>
      <c r="BB851" s="160"/>
      <c r="BK851" s="66"/>
      <c r="BL851" s="162"/>
      <c r="BM851" s="160"/>
      <c r="BS851" s="66"/>
      <c r="BT851" s="162"/>
      <c r="BU851" s="160"/>
      <c r="CA851" s="162"/>
      <c r="CB851" s="160"/>
      <c r="CH851" s="66"/>
      <c r="CI851" s="162"/>
      <c r="CJ851" s="155"/>
      <c r="CK851" s="155"/>
      <c r="CL851" s="155"/>
      <c r="CO851" s="66"/>
      <c r="CP851" s="162"/>
      <c r="CQ851" s="160"/>
      <c r="DT851" s="66"/>
      <c r="DU851" s="162"/>
      <c r="DV851" s="160"/>
      <c r="EE851" s="66"/>
      <c r="EF851" s="162"/>
      <c r="EG851" s="160"/>
      <c r="ER851" s="66"/>
      <c r="ES851" s="162"/>
      <c r="ET851" s="160"/>
      <c r="FR851" s="66"/>
      <c r="FS851" s="162"/>
      <c r="FT851" s="160"/>
      <c r="GR851" s="66"/>
      <c r="GS851" s="162"/>
      <c r="GT851" s="160"/>
      <c r="HG851" s="66"/>
      <c r="HH851" s="162"/>
      <c r="HK851" s="66"/>
    </row>
    <row r="852" spans="2:219">
      <c r="B852" s="160"/>
      <c r="I852" s="161"/>
      <c r="J852" s="161"/>
      <c r="L852" s="162"/>
      <c r="M852" s="160"/>
      <c r="R852" s="66"/>
      <c r="S852" s="162"/>
      <c r="Y852" s="66"/>
      <c r="Z852" s="162"/>
      <c r="AA852" s="160"/>
      <c r="AJ852" s="66"/>
      <c r="AK852" s="162"/>
      <c r="AL852" s="160"/>
      <c r="AS852" s="66"/>
      <c r="AT852" s="162"/>
      <c r="AU852" s="160"/>
      <c r="AZ852" s="66"/>
      <c r="BA852" s="162"/>
      <c r="BB852" s="160"/>
      <c r="BK852" s="66"/>
      <c r="BL852" s="162"/>
      <c r="BM852" s="160"/>
      <c r="BS852" s="66"/>
      <c r="BT852" s="162"/>
      <c r="BU852" s="160"/>
      <c r="CA852" s="162"/>
      <c r="CB852" s="160"/>
      <c r="CH852" s="66"/>
      <c r="CI852" s="162"/>
      <c r="CJ852" s="155"/>
      <c r="CK852" s="155"/>
      <c r="CL852" s="155"/>
      <c r="CO852" s="66"/>
      <c r="CP852" s="162"/>
      <c r="CQ852" s="160"/>
      <c r="DT852" s="66"/>
      <c r="DU852" s="162"/>
      <c r="DV852" s="160"/>
      <c r="EE852" s="66"/>
      <c r="EF852" s="162"/>
      <c r="EG852" s="160"/>
      <c r="ER852" s="66"/>
      <c r="ES852" s="162"/>
      <c r="ET852" s="160"/>
      <c r="FR852" s="66"/>
      <c r="FS852" s="162"/>
      <c r="FT852" s="160"/>
      <c r="GR852" s="66"/>
      <c r="GS852" s="162"/>
      <c r="GT852" s="160"/>
      <c r="HG852" s="66"/>
      <c r="HH852" s="162"/>
      <c r="HK852" s="66"/>
    </row>
    <row r="853" spans="2:219">
      <c r="B853" s="160"/>
      <c r="I853" s="161"/>
      <c r="J853" s="161"/>
      <c r="L853" s="162"/>
      <c r="M853" s="160"/>
      <c r="R853" s="66"/>
      <c r="S853" s="162"/>
      <c r="Y853" s="66"/>
      <c r="Z853" s="162"/>
      <c r="AA853" s="160"/>
      <c r="AJ853" s="66"/>
      <c r="AK853" s="162"/>
      <c r="AL853" s="160"/>
      <c r="AS853" s="66"/>
      <c r="AT853" s="162"/>
      <c r="AU853" s="160"/>
      <c r="AZ853" s="66"/>
      <c r="BA853" s="162"/>
      <c r="BB853" s="160"/>
      <c r="BK853" s="66"/>
      <c r="BL853" s="162"/>
      <c r="BM853" s="160"/>
      <c r="BS853" s="66"/>
      <c r="BT853" s="162"/>
      <c r="BU853" s="160"/>
      <c r="CA853" s="162"/>
      <c r="CB853" s="160"/>
      <c r="CH853" s="66"/>
      <c r="CI853" s="162"/>
      <c r="CJ853" s="155"/>
      <c r="CK853" s="155"/>
      <c r="CL853" s="155"/>
      <c r="CO853" s="66"/>
      <c r="CP853" s="162"/>
      <c r="CQ853" s="160"/>
      <c r="DT853" s="66"/>
      <c r="DU853" s="162"/>
      <c r="DV853" s="160"/>
      <c r="EE853" s="66"/>
      <c r="EF853" s="162"/>
      <c r="EG853" s="160"/>
      <c r="ER853" s="66"/>
      <c r="ES853" s="162"/>
      <c r="ET853" s="160"/>
      <c r="FR853" s="66"/>
      <c r="FS853" s="162"/>
      <c r="FT853" s="160"/>
      <c r="GR853" s="66"/>
      <c r="GS853" s="162"/>
      <c r="GT853" s="160"/>
      <c r="HG853" s="66"/>
      <c r="HH853" s="162"/>
      <c r="HK853" s="66"/>
    </row>
    <row r="854" spans="2:219">
      <c r="B854" s="160"/>
      <c r="I854" s="161"/>
      <c r="J854" s="161"/>
      <c r="L854" s="162"/>
      <c r="M854" s="160"/>
      <c r="R854" s="66"/>
      <c r="S854" s="162"/>
      <c r="Y854" s="66"/>
      <c r="Z854" s="162"/>
      <c r="AA854" s="160"/>
      <c r="AJ854" s="66"/>
      <c r="AK854" s="162"/>
      <c r="AL854" s="160"/>
      <c r="AS854" s="66"/>
      <c r="AT854" s="162"/>
      <c r="AU854" s="160"/>
      <c r="AZ854" s="66"/>
      <c r="BA854" s="162"/>
      <c r="BB854" s="160"/>
      <c r="BK854" s="66"/>
      <c r="BL854" s="162"/>
      <c r="BM854" s="160"/>
      <c r="BS854" s="66"/>
      <c r="BT854" s="162"/>
      <c r="BU854" s="160"/>
      <c r="CA854" s="162"/>
      <c r="CB854" s="160"/>
      <c r="CH854" s="66"/>
      <c r="CI854" s="162"/>
      <c r="CJ854" s="155"/>
      <c r="CK854" s="155"/>
      <c r="CL854" s="155"/>
      <c r="CO854" s="66"/>
      <c r="CP854" s="162"/>
      <c r="CQ854" s="160"/>
      <c r="DT854" s="66"/>
      <c r="DU854" s="162"/>
      <c r="DV854" s="160"/>
      <c r="EE854" s="66"/>
      <c r="EF854" s="162"/>
      <c r="EG854" s="160"/>
      <c r="ER854" s="66"/>
      <c r="ES854" s="162"/>
      <c r="ET854" s="160"/>
      <c r="FR854" s="66"/>
      <c r="FS854" s="162"/>
      <c r="FT854" s="160"/>
      <c r="GR854" s="66"/>
      <c r="GS854" s="162"/>
      <c r="GT854" s="160"/>
      <c r="HG854" s="66"/>
      <c r="HH854" s="162"/>
      <c r="HK854" s="66"/>
    </row>
    <row r="855" spans="2:219">
      <c r="B855" s="160"/>
      <c r="I855" s="161"/>
      <c r="J855" s="161"/>
      <c r="L855" s="162"/>
      <c r="M855" s="160"/>
      <c r="R855" s="66"/>
      <c r="S855" s="162"/>
      <c r="Y855" s="66"/>
      <c r="Z855" s="162"/>
      <c r="AA855" s="160"/>
      <c r="AJ855" s="66"/>
      <c r="AK855" s="162"/>
      <c r="AL855" s="160"/>
      <c r="AS855" s="66"/>
      <c r="AT855" s="162"/>
      <c r="AU855" s="160"/>
      <c r="AZ855" s="66"/>
      <c r="BA855" s="162"/>
      <c r="BB855" s="160"/>
      <c r="BK855" s="66"/>
      <c r="BL855" s="162"/>
      <c r="BM855" s="160"/>
      <c r="BS855" s="66"/>
      <c r="BT855" s="162"/>
      <c r="BU855" s="160"/>
      <c r="CA855" s="162"/>
      <c r="CB855" s="160"/>
      <c r="CH855" s="66"/>
      <c r="CI855" s="162"/>
      <c r="CJ855" s="155"/>
      <c r="CK855" s="155"/>
      <c r="CL855" s="155"/>
      <c r="CO855" s="66"/>
      <c r="CP855" s="162"/>
      <c r="CQ855" s="160"/>
      <c r="DT855" s="66"/>
      <c r="DU855" s="162"/>
      <c r="DV855" s="160"/>
      <c r="EE855" s="66"/>
      <c r="EF855" s="162"/>
      <c r="EG855" s="160"/>
      <c r="ER855" s="66"/>
      <c r="ES855" s="162"/>
      <c r="ET855" s="160"/>
      <c r="FR855" s="66"/>
      <c r="FS855" s="162"/>
      <c r="FT855" s="160"/>
      <c r="GR855" s="66"/>
      <c r="GS855" s="162"/>
      <c r="GT855" s="160"/>
      <c r="HG855" s="66"/>
      <c r="HH855" s="162"/>
      <c r="HK855" s="66"/>
    </row>
    <row r="856" spans="2:219">
      <c r="B856" s="160"/>
      <c r="I856" s="161"/>
      <c r="J856" s="161"/>
      <c r="L856" s="162"/>
      <c r="M856" s="160"/>
      <c r="R856" s="66"/>
      <c r="S856" s="162"/>
      <c r="Y856" s="66"/>
      <c r="Z856" s="162"/>
      <c r="AA856" s="160"/>
      <c r="AJ856" s="66"/>
      <c r="AK856" s="162"/>
      <c r="AL856" s="160"/>
      <c r="AS856" s="66"/>
      <c r="AT856" s="162"/>
      <c r="AU856" s="160"/>
      <c r="AZ856" s="66"/>
      <c r="BA856" s="162"/>
      <c r="BB856" s="160"/>
      <c r="BK856" s="66"/>
      <c r="BL856" s="162"/>
      <c r="BM856" s="160"/>
      <c r="BS856" s="66"/>
      <c r="BT856" s="162"/>
      <c r="BU856" s="160"/>
      <c r="CA856" s="162"/>
      <c r="CB856" s="160"/>
      <c r="CH856" s="66"/>
      <c r="CI856" s="162"/>
      <c r="CJ856" s="155"/>
      <c r="CK856" s="155"/>
      <c r="CL856" s="155"/>
      <c r="CO856" s="66"/>
      <c r="CP856" s="162"/>
      <c r="CQ856" s="160"/>
      <c r="DT856" s="66"/>
      <c r="DU856" s="162"/>
      <c r="DV856" s="160"/>
      <c r="EE856" s="66"/>
      <c r="EF856" s="162"/>
      <c r="EG856" s="160"/>
      <c r="ER856" s="66"/>
      <c r="ES856" s="162"/>
      <c r="ET856" s="160"/>
      <c r="FR856" s="66"/>
      <c r="FS856" s="162"/>
      <c r="FT856" s="160"/>
      <c r="GR856" s="66"/>
      <c r="GS856" s="162"/>
      <c r="GT856" s="160"/>
      <c r="HG856" s="66"/>
      <c r="HH856" s="162"/>
      <c r="HK856" s="66"/>
    </row>
    <row r="857" spans="2:219">
      <c r="B857" s="160"/>
      <c r="I857" s="161"/>
      <c r="J857" s="161"/>
      <c r="L857" s="162"/>
      <c r="M857" s="160"/>
      <c r="R857" s="66"/>
      <c r="S857" s="162"/>
      <c r="Y857" s="66"/>
      <c r="Z857" s="162"/>
      <c r="AA857" s="160"/>
      <c r="AJ857" s="66"/>
      <c r="AK857" s="162"/>
      <c r="AL857" s="160"/>
      <c r="AS857" s="66"/>
      <c r="AT857" s="162"/>
      <c r="AU857" s="160"/>
      <c r="AZ857" s="66"/>
      <c r="BA857" s="162"/>
      <c r="BB857" s="160"/>
      <c r="BK857" s="66"/>
      <c r="BL857" s="162"/>
      <c r="BM857" s="160"/>
      <c r="BS857" s="66"/>
      <c r="BT857" s="162"/>
      <c r="BU857" s="160"/>
      <c r="CA857" s="162"/>
      <c r="CB857" s="160"/>
      <c r="CH857" s="66"/>
      <c r="CI857" s="162"/>
      <c r="CJ857" s="155"/>
      <c r="CK857" s="155"/>
      <c r="CL857" s="155"/>
      <c r="CO857" s="66"/>
      <c r="CP857" s="162"/>
      <c r="CQ857" s="160"/>
      <c r="DT857" s="66"/>
      <c r="DU857" s="162"/>
      <c r="DV857" s="160"/>
      <c r="EE857" s="66"/>
      <c r="EF857" s="162"/>
      <c r="EG857" s="160"/>
      <c r="ER857" s="66"/>
      <c r="ES857" s="162"/>
      <c r="ET857" s="160"/>
      <c r="FR857" s="66"/>
      <c r="FS857" s="162"/>
      <c r="FT857" s="160"/>
      <c r="GR857" s="66"/>
      <c r="GS857" s="162"/>
      <c r="GT857" s="160"/>
      <c r="HG857" s="66"/>
      <c r="HH857" s="162"/>
      <c r="HK857" s="66"/>
    </row>
    <row r="858" spans="2:219">
      <c r="B858" s="160"/>
      <c r="I858" s="161"/>
      <c r="J858" s="161"/>
      <c r="L858" s="162"/>
      <c r="M858" s="160"/>
      <c r="R858" s="66"/>
      <c r="S858" s="162"/>
      <c r="Y858" s="66"/>
      <c r="Z858" s="162"/>
      <c r="AA858" s="160"/>
      <c r="AJ858" s="66"/>
      <c r="AK858" s="162"/>
      <c r="AL858" s="160"/>
      <c r="AS858" s="66"/>
      <c r="AT858" s="162"/>
      <c r="AU858" s="160"/>
      <c r="AZ858" s="66"/>
      <c r="BA858" s="162"/>
      <c r="BB858" s="160"/>
      <c r="BK858" s="66"/>
      <c r="BL858" s="162"/>
      <c r="BM858" s="160"/>
      <c r="BS858" s="66"/>
      <c r="BT858" s="162"/>
      <c r="BU858" s="160"/>
      <c r="CA858" s="162"/>
      <c r="CB858" s="160"/>
      <c r="CH858" s="66"/>
      <c r="CI858" s="162"/>
      <c r="CJ858" s="155"/>
      <c r="CK858" s="155"/>
      <c r="CL858" s="155"/>
      <c r="CO858" s="66"/>
      <c r="CP858" s="162"/>
      <c r="CQ858" s="160"/>
      <c r="DT858" s="66"/>
      <c r="DU858" s="162"/>
      <c r="DV858" s="160"/>
      <c r="EE858" s="66"/>
      <c r="EF858" s="162"/>
      <c r="EG858" s="160"/>
      <c r="ER858" s="66"/>
      <c r="ES858" s="162"/>
      <c r="ET858" s="160"/>
      <c r="FR858" s="66"/>
      <c r="FS858" s="162"/>
      <c r="FT858" s="160"/>
      <c r="GR858" s="66"/>
      <c r="GS858" s="162"/>
      <c r="GT858" s="160"/>
      <c r="HG858" s="66"/>
      <c r="HH858" s="162"/>
      <c r="HK858" s="66"/>
    </row>
    <row r="859" spans="2:219">
      <c r="B859" s="160"/>
      <c r="I859" s="161"/>
      <c r="J859" s="161"/>
      <c r="L859" s="162"/>
      <c r="M859" s="160"/>
      <c r="R859" s="66"/>
      <c r="S859" s="162"/>
      <c r="Y859" s="66"/>
      <c r="Z859" s="162"/>
      <c r="AA859" s="160"/>
      <c r="AJ859" s="66"/>
      <c r="AK859" s="162"/>
      <c r="AL859" s="160"/>
      <c r="AS859" s="66"/>
      <c r="AT859" s="162"/>
      <c r="AU859" s="160"/>
      <c r="AZ859" s="66"/>
      <c r="BA859" s="162"/>
      <c r="BB859" s="160"/>
      <c r="BK859" s="66"/>
      <c r="BL859" s="162"/>
      <c r="BM859" s="160"/>
      <c r="BS859" s="66"/>
      <c r="BT859" s="162"/>
      <c r="BU859" s="160"/>
      <c r="CA859" s="162"/>
      <c r="CB859" s="160"/>
      <c r="CH859" s="66"/>
      <c r="CI859" s="162"/>
      <c r="CJ859" s="155"/>
      <c r="CK859" s="155"/>
      <c r="CL859" s="155"/>
      <c r="CO859" s="66"/>
      <c r="CP859" s="162"/>
      <c r="CQ859" s="160"/>
      <c r="DT859" s="66"/>
      <c r="DU859" s="162"/>
      <c r="DV859" s="160"/>
      <c r="EE859" s="66"/>
      <c r="EF859" s="162"/>
      <c r="EG859" s="160"/>
      <c r="ER859" s="66"/>
      <c r="ES859" s="162"/>
      <c r="ET859" s="160"/>
      <c r="FR859" s="66"/>
      <c r="FS859" s="162"/>
      <c r="FT859" s="160"/>
      <c r="GR859" s="66"/>
      <c r="GS859" s="162"/>
      <c r="GT859" s="160"/>
      <c r="HG859" s="66"/>
      <c r="HH859" s="162"/>
      <c r="HK859" s="66"/>
    </row>
    <row r="860" spans="2:219">
      <c r="B860" s="160"/>
      <c r="I860" s="161"/>
      <c r="J860" s="161"/>
      <c r="L860" s="162"/>
      <c r="M860" s="160"/>
      <c r="R860" s="66"/>
      <c r="S860" s="162"/>
      <c r="Y860" s="66"/>
      <c r="Z860" s="162"/>
      <c r="AA860" s="160"/>
      <c r="AJ860" s="66"/>
      <c r="AK860" s="162"/>
      <c r="AL860" s="160"/>
      <c r="AS860" s="66"/>
      <c r="AT860" s="162"/>
      <c r="AU860" s="160"/>
      <c r="AZ860" s="66"/>
      <c r="BA860" s="162"/>
      <c r="BB860" s="160"/>
      <c r="BK860" s="66"/>
      <c r="BL860" s="162"/>
      <c r="BM860" s="160"/>
      <c r="BS860" s="66"/>
      <c r="BT860" s="162"/>
      <c r="BU860" s="160"/>
      <c r="CA860" s="162"/>
      <c r="CB860" s="160"/>
      <c r="CH860" s="66"/>
      <c r="CI860" s="162"/>
      <c r="CJ860" s="155"/>
      <c r="CK860" s="155"/>
      <c r="CL860" s="155"/>
      <c r="CO860" s="66"/>
      <c r="CP860" s="162"/>
      <c r="CQ860" s="160"/>
      <c r="DT860" s="66"/>
      <c r="DU860" s="162"/>
      <c r="DV860" s="160"/>
      <c r="EE860" s="66"/>
      <c r="EF860" s="162"/>
      <c r="EG860" s="160"/>
      <c r="ER860" s="66"/>
      <c r="ES860" s="162"/>
      <c r="ET860" s="160"/>
      <c r="FR860" s="66"/>
      <c r="FS860" s="162"/>
      <c r="FT860" s="160"/>
      <c r="GR860" s="66"/>
      <c r="GS860" s="162"/>
      <c r="GT860" s="160"/>
      <c r="HG860" s="66"/>
      <c r="HH860" s="162"/>
      <c r="HK860" s="66"/>
    </row>
    <row r="861" spans="2:219">
      <c r="B861" s="160"/>
      <c r="I861" s="161"/>
      <c r="J861" s="161"/>
      <c r="L861" s="162"/>
      <c r="M861" s="160"/>
      <c r="R861" s="66"/>
      <c r="S861" s="162"/>
      <c r="Y861" s="66"/>
      <c r="Z861" s="162"/>
      <c r="AA861" s="160"/>
      <c r="AJ861" s="66"/>
      <c r="AK861" s="162"/>
      <c r="AL861" s="160"/>
      <c r="AS861" s="66"/>
      <c r="AT861" s="162"/>
      <c r="AU861" s="160"/>
      <c r="AZ861" s="66"/>
      <c r="BA861" s="162"/>
      <c r="BB861" s="160"/>
      <c r="BK861" s="66"/>
      <c r="BL861" s="162"/>
      <c r="BM861" s="160"/>
      <c r="BS861" s="66"/>
      <c r="BT861" s="162"/>
      <c r="BU861" s="160"/>
      <c r="CA861" s="162"/>
      <c r="CB861" s="160"/>
      <c r="CH861" s="66"/>
      <c r="CI861" s="162"/>
      <c r="CJ861" s="155"/>
      <c r="CK861" s="155"/>
      <c r="CL861" s="155"/>
      <c r="CO861" s="66"/>
      <c r="CP861" s="162"/>
      <c r="CQ861" s="160"/>
      <c r="DT861" s="66"/>
      <c r="DU861" s="162"/>
      <c r="DV861" s="160"/>
      <c r="EE861" s="66"/>
      <c r="EF861" s="162"/>
      <c r="EG861" s="160"/>
      <c r="ER861" s="66"/>
      <c r="ES861" s="162"/>
      <c r="ET861" s="160"/>
      <c r="FR861" s="66"/>
      <c r="FS861" s="162"/>
      <c r="FT861" s="160"/>
      <c r="GR861" s="66"/>
      <c r="GS861" s="162"/>
      <c r="GT861" s="160"/>
      <c r="HG861" s="66"/>
      <c r="HH861" s="162"/>
      <c r="HK861" s="66"/>
    </row>
    <row r="862" spans="2:219">
      <c r="B862" s="160"/>
      <c r="I862" s="161"/>
      <c r="J862" s="161"/>
      <c r="L862" s="162"/>
      <c r="M862" s="160"/>
      <c r="R862" s="66"/>
      <c r="S862" s="162"/>
      <c r="Y862" s="66"/>
      <c r="Z862" s="162"/>
      <c r="AA862" s="160"/>
      <c r="AJ862" s="66"/>
      <c r="AK862" s="162"/>
      <c r="AL862" s="160"/>
      <c r="AS862" s="66"/>
      <c r="AT862" s="162"/>
      <c r="AU862" s="160"/>
      <c r="AZ862" s="66"/>
      <c r="BA862" s="162"/>
      <c r="BB862" s="160"/>
      <c r="BK862" s="66"/>
      <c r="BL862" s="162"/>
      <c r="BM862" s="160"/>
      <c r="BS862" s="66"/>
      <c r="BT862" s="162"/>
      <c r="BU862" s="160"/>
      <c r="CA862" s="162"/>
      <c r="CB862" s="160"/>
      <c r="CH862" s="66"/>
      <c r="CI862" s="162"/>
      <c r="CJ862" s="155"/>
      <c r="CK862" s="155"/>
      <c r="CL862" s="155"/>
      <c r="CO862" s="66"/>
      <c r="CP862" s="162"/>
      <c r="CQ862" s="160"/>
      <c r="DT862" s="66"/>
      <c r="DU862" s="162"/>
      <c r="DV862" s="160"/>
      <c r="EE862" s="66"/>
      <c r="EF862" s="162"/>
      <c r="EG862" s="160"/>
      <c r="ER862" s="66"/>
      <c r="ES862" s="162"/>
      <c r="ET862" s="160"/>
      <c r="FR862" s="66"/>
      <c r="FS862" s="162"/>
      <c r="FT862" s="160"/>
      <c r="GR862" s="66"/>
      <c r="GS862" s="162"/>
      <c r="GT862" s="160"/>
      <c r="HG862" s="66"/>
      <c r="HH862" s="162"/>
      <c r="HK862" s="66"/>
    </row>
    <row r="863" spans="2:219">
      <c r="B863" s="160"/>
      <c r="I863" s="161"/>
      <c r="J863" s="161"/>
      <c r="L863" s="162"/>
      <c r="M863" s="160"/>
      <c r="R863" s="66"/>
      <c r="S863" s="162"/>
      <c r="Y863" s="66"/>
      <c r="Z863" s="162"/>
      <c r="AA863" s="160"/>
      <c r="AJ863" s="66"/>
      <c r="AK863" s="162"/>
      <c r="AL863" s="160"/>
      <c r="AS863" s="66"/>
      <c r="AT863" s="162"/>
      <c r="AU863" s="160"/>
      <c r="AZ863" s="66"/>
      <c r="BA863" s="162"/>
      <c r="BB863" s="160"/>
      <c r="BK863" s="66"/>
      <c r="BL863" s="162"/>
      <c r="BM863" s="160"/>
      <c r="BS863" s="66"/>
      <c r="BT863" s="162"/>
      <c r="BU863" s="160"/>
      <c r="CA863" s="162"/>
      <c r="CB863" s="160"/>
      <c r="CH863" s="66"/>
      <c r="CI863" s="162"/>
      <c r="CJ863" s="155"/>
      <c r="CK863" s="155"/>
      <c r="CL863" s="155"/>
      <c r="CO863" s="66"/>
      <c r="CP863" s="162"/>
      <c r="CQ863" s="160"/>
      <c r="DT863" s="66"/>
      <c r="DU863" s="162"/>
      <c r="DV863" s="160"/>
      <c r="EE863" s="66"/>
      <c r="EF863" s="162"/>
      <c r="EG863" s="160"/>
      <c r="ER863" s="66"/>
      <c r="ES863" s="162"/>
      <c r="ET863" s="160"/>
      <c r="FR863" s="66"/>
      <c r="FS863" s="162"/>
      <c r="FT863" s="160"/>
      <c r="GR863" s="66"/>
      <c r="GS863" s="162"/>
      <c r="GT863" s="160"/>
      <c r="HG863" s="66"/>
      <c r="HH863" s="162"/>
      <c r="HK863" s="66"/>
    </row>
    <row r="864" spans="2:219">
      <c r="B864" s="160"/>
      <c r="I864" s="161"/>
      <c r="J864" s="161"/>
      <c r="L864" s="162"/>
      <c r="M864" s="160"/>
      <c r="R864" s="66"/>
      <c r="S864" s="162"/>
      <c r="Y864" s="66"/>
      <c r="Z864" s="162"/>
      <c r="AA864" s="160"/>
      <c r="AJ864" s="66"/>
      <c r="AK864" s="162"/>
      <c r="AL864" s="160"/>
      <c r="AS864" s="66"/>
      <c r="AT864" s="162"/>
      <c r="AU864" s="160"/>
      <c r="AZ864" s="66"/>
      <c r="BA864" s="162"/>
      <c r="BB864" s="160"/>
      <c r="BK864" s="66"/>
      <c r="BL864" s="162"/>
      <c r="BM864" s="160"/>
      <c r="BS864" s="66"/>
      <c r="BT864" s="162"/>
      <c r="BU864" s="160"/>
      <c r="CA864" s="162"/>
      <c r="CB864" s="160"/>
      <c r="CH864" s="66"/>
      <c r="CI864" s="162"/>
      <c r="CJ864" s="155"/>
      <c r="CK864" s="155"/>
      <c r="CL864" s="155"/>
      <c r="CO864" s="66"/>
      <c r="CP864" s="162"/>
      <c r="CQ864" s="160"/>
      <c r="DT864" s="66"/>
      <c r="DU864" s="162"/>
      <c r="DV864" s="160"/>
      <c r="EE864" s="66"/>
      <c r="EF864" s="162"/>
      <c r="EG864" s="160"/>
      <c r="ER864" s="66"/>
      <c r="ES864" s="162"/>
      <c r="ET864" s="160"/>
      <c r="FR864" s="66"/>
      <c r="FS864" s="162"/>
      <c r="FT864" s="160"/>
      <c r="GR864" s="66"/>
      <c r="GS864" s="162"/>
      <c r="GT864" s="160"/>
      <c r="HG864" s="66"/>
      <c r="HH864" s="162"/>
      <c r="HK864" s="66"/>
    </row>
    <row r="865" spans="2:219">
      <c r="B865" s="160"/>
      <c r="I865" s="161"/>
      <c r="J865" s="161"/>
      <c r="L865" s="162"/>
      <c r="M865" s="160"/>
      <c r="R865" s="66"/>
      <c r="S865" s="162"/>
      <c r="Y865" s="66"/>
      <c r="Z865" s="162"/>
      <c r="AA865" s="160"/>
      <c r="AJ865" s="66"/>
      <c r="AK865" s="162"/>
      <c r="AL865" s="160"/>
      <c r="AS865" s="66"/>
      <c r="AT865" s="162"/>
      <c r="AU865" s="160"/>
      <c r="AZ865" s="66"/>
      <c r="BA865" s="162"/>
      <c r="BB865" s="160"/>
      <c r="BK865" s="66"/>
      <c r="BL865" s="162"/>
      <c r="BM865" s="160"/>
      <c r="BS865" s="66"/>
      <c r="BT865" s="162"/>
      <c r="BU865" s="160"/>
      <c r="CA865" s="162"/>
      <c r="CB865" s="160"/>
      <c r="CH865" s="66"/>
      <c r="CI865" s="162"/>
      <c r="CJ865" s="155"/>
      <c r="CK865" s="155"/>
      <c r="CL865" s="155"/>
      <c r="CO865" s="66"/>
      <c r="CP865" s="162"/>
      <c r="CQ865" s="160"/>
      <c r="DT865" s="66"/>
      <c r="DU865" s="162"/>
      <c r="DV865" s="160"/>
      <c r="EE865" s="66"/>
      <c r="EF865" s="162"/>
      <c r="EG865" s="160"/>
      <c r="ER865" s="66"/>
      <c r="ES865" s="162"/>
      <c r="ET865" s="160"/>
      <c r="FR865" s="66"/>
      <c r="FS865" s="162"/>
      <c r="FT865" s="160"/>
      <c r="GR865" s="66"/>
      <c r="GS865" s="162"/>
      <c r="GT865" s="160"/>
      <c r="HG865" s="66"/>
      <c r="HH865" s="162"/>
      <c r="HK865" s="66"/>
    </row>
    <row r="866" spans="2:219">
      <c r="B866" s="160"/>
      <c r="I866" s="161"/>
      <c r="J866" s="161"/>
      <c r="L866" s="162"/>
      <c r="M866" s="160"/>
      <c r="R866" s="66"/>
      <c r="S866" s="162"/>
      <c r="Y866" s="66"/>
      <c r="Z866" s="162"/>
      <c r="AA866" s="160"/>
      <c r="AJ866" s="66"/>
      <c r="AK866" s="162"/>
      <c r="AL866" s="160"/>
      <c r="AS866" s="66"/>
      <c r="AT866" s="162"/>
      <c r="AU866" s="160"/>
      <c r="AZ866" s="66"/>
      <c r="BA866" s="162"/>
      <c r="BB866" s="160"/>
      <c r="BK866" s="66"/>
      <c r="BL866" s="162"/>
      <c r="BM866" s="160"/>
      <c r="BS866" s="66"/>
      <c r="BT866" s="162"/>
      <c r="BU866" s="160"/>
      <c r="CA866" s="162"/>
      <c r="CB866" s="160"/>
      <c r="CH866" s="66"/>
      <c r="CI866" s="162"/>
      <c r="CJ866" s="155"/>
      <c r="CK866" s="155"/>
      <c r="CL866" s="155"/>
      <c r="CO866" s="66"/>
      <c r="CP866" s="162"/>
      <c r="CQ866" s="160"/>
      <c r="DT866" s="66"/>
      <c r="DU866" s="162"/>
      <c r="DV866" s="160"/>
      <c r="EE866" s="66"/>
      <c r="EF866" s="162"/>
      <c r="EG866" s="160"/>
      <c r="ER866" s="66"/>
      <c r="ES866" s="162"/>
      <c r="ET866" s="160"/>
      <c r="FR866" s="66"/>
      <c r="FS866" s="162"/>
      <c r="FT866" s="160"/>
      <c r="GR866" s="66"/>
      <c r="GS866" s="162"/>
      <c r="GT866" s="160"/>
      <c r="HG866" s="66"/>
      <c r="HH866" s="162"/>
      <c r="HK866" s="66"/>
    </row>
    <row r="867" spans="2:219">
      <c r="B867" s="160"/>
      <c r="I867" s="161"/>
      <c r="J867" s="161"/>
      <c r="L867" s="162"/>
      <c r="M867" s="160"/>
      <c r="R867" s="66"/>
      <c r="S867" s="162"/>
      <c r="Y867" s="66"/>
      <c r="Z867" s="162"/>
      <c r="AA867" s="160"/>
      <c r="AJ867" s="66"/>
      <c r="AK867" s="162"/>
      <c r="AL867" s="160"/>
      <c r="AS867" s="66"/>
      <c r="AT867" s="162"/>
      <c r="AU867" s="160"/>
      <c r="AZ867" s="66"/>
      <c r="BA867" s="162"/>
      <c r="BB867" s="160"/>
      <c r="BK867" s="66"/>
      <c r="BL867" s="162"/>
      <c r="BM867" s="160"/>
      <c r="BS867" s="66"/>
      <c r="BT867" s="162"/>
      <c r="BU867" s="160"/>
      <c r="CA867" s="162"/>
      <c r="CB867" s="160"/>
      <c r="CH867" s="66"/>
      <c r="CI867" s="162"/>
      <c r="CJ867" s="155"/>
      <c r="CK867" s="155"/>
      <c r="CL867" s="155"/>
      <c r="CO867" s="66"/>
      <c r="CP867" s="162"/>
      <c r="CQ867" s="160"/>
      <c r="DT867" s="66"/>
      <c r="DU867" s="162"/>
      <c r="DV867" s="160"/>
      <c r="EE867" s="66"/>
      <c r="EF867" s="162"/>
      <c r="EG867" s="160"/>
      <c r="ER867" s="66"/>
      <c r="ES867" s="162"/>
      <c r="ET867" s="160"/>
      <c r="FR867" s="66"/>
      <c r="FS867" s="162"/>
      <c r="FT867" s="160"/>
      <c r="GR867" s="66"/>
      <c r="GS867" s="162"/>
      <c r="GT867" s="160"/>
      <c r="HG867" s="66"/>
      <c r="HH867" s="162"/>
      <c r="HK867" s="66"/>
    </row>
    <row r="868" spans="2:219">
      <c r="B868" s="160"/>
      <c r="I868" s="161"/>
      <c r="J868" s="161"/>
      <c r="L868" s="162"/>
      <c r="M868" s="160"/>
      <c r="R868" s="66"/>
      <c r="S868" s="162"/>
      <c r="Y868" s="66"/>
      <c r="Z868" s="162"/>
      <c r="AA868" s="160"/>
      <c r="AJ868" s="66"/>
      <c r="AK868" s="162"/>
      <c r="AL868" s="160"/>
      <c r="AS868" s="66"/>
      <c r="AT868" s="162"/>
      <c r="AU868" s="160"/>
      <c r="AZ868" s="66"/>
      <c r="BA868" s="162"/>
      <c r="BB868" s="160"/>
      <c r="BK868" s="66"/>
      <c r="BL868" s="162"/>
      <c r="BM868" s="160"/>
      <c r="BS868" s="66"/>
      <c r="BT868" s="162"/>
      <c r="BU868" s="160"/>
      <c r="CA868" s="162"/>
      <c r="CB868" s="160"/>
      <c r="CH868" s="66"/>
      <c r="CI868" s="162"/>
      <c r="CJ868" s="155"/>
      <c r="CK868" s="155"/>
      <c r="CL868" s="155"/>
      <c r="CO868" s="66"/>
      <c r="CP868" s="162"/>
      <c r="CQ868" s="160"/>
      <c r="DT868" s="66"/>
      <c r="DU868" s="162"/>
      <c r="DV868" s="160"/>
      <c r="EE868" s="66"/>
      <c r="EF868" s="162"/>
      <c r="EG868" s="160"/>
      <c r="ER868" s="66"/>
      <c r="ES868" s="162"/>
      <c r="ET868" s="160"/>
      <c r="FR868" s="66"/>
      <c r="FS868" s="162"/>
      <c r="FT868" s="160"/>
      <c r="GR868" s="66"/>
      <c r="GS868" s="162"/>
      <c r="GT868" s="160"/>
      <c r="HG868" s="66"/>
      <c r="HH868" s="162"/>
      <c r="HK868" s="66"/>
    </row>
    <row r="869" spans="2:219">
      <c r="B869" s="160"/>
      <c r="I869" s="161"/>
      <c r="J869" s="161"/>
      <c r="L869" s="162"/>
      <c r="M869" s="160"/>
      <c r="R869" s="66"/>
      <c r="S869" s="162"/>
      <c r="Y869" s="66"/>
      <c r="Z869" s="162"/>
      <c r="AA869" s="160"/>
      <c r="AJ869" s="66"/>
      <c r="AK869" s="162"/>
      <c r="AL869" s="160"/>
      <c r="AS869" s="66"/>
      <c r="AT869" s="162"/>
      <c r="AU869" s="160"/>
      <c r="AZ869" s="66"/>
      <c r="BA869" s="162"/>
      <c r="BB869" s="160"/>
      <c r="BK869" s="66"/>
      <c r="BL869" s="162"/>
      <c r="BM869" s="160"/>
      <c r="BS869" s="66"/>
      <c r="BT869" s="162"/>
      <c r="BU869" s="160"/>
      <c r="CA869" s="162"/>
      <c r="CB869" s="160"/>
      <c r="CH869" s="66"/>
      <c r="CI869" s="162"/>
      <c r="CJ869" s="155"/>
      <c r="CK869" s="155"/>
      <c r="CL869" s="155"/>
      <c r="CO869" s="66"/>
      <c r="CP869" s="162"/>
      <c r="CQ869" s="160"/>
      <c r="DT869" s="66"/>
      <c r="DU869" s="162"/>
      <c r="DV869" s="160"/>
      <c r="EE869" s="66"/>
      <c r="EF869" s="162"/>
      <c r="EG869" s="160"/>
      <c r="ER869" s="66"/>
      <c r="ES869" s="162"/>
      <c r="ET869" s="160"/>
      <c r="FR869" s="66"/>
      <c r="FS869" s="162"/>
      <c r="FT869" s="160"/>
      <c r="GR869" s="66"/>
      <c r="GS869" s="162"/>
      <c r="GT869" s="160"/>
      <c r="HG869" s="66"/>
      <c r="HH869" s="162"/>
      <c r="HK869" s="66"/>
    </row>
    <row r="870" spans="2:219">
      <c r="B870" s="160"/>
      <c r="I870" s="161"/>
      <c r="J870" s="161"/>
      <c r="L870" s="162"/>
      <c r="M870" s="160"/>
      <c r="R870" s="66"/>
      <c r="S870" s="162"/>
      <c r="Y870" s="66"/>
      <c r="Z870" s="162"/>
      <c r="AA870" s="160"/>
      <c r="AJ870" s="66"/>
      <c r="AK870" s="162"/>
      <c r="AL870" s="160"/>
      <c r="AS870" s="66"/>
      <c r="AT870" s="162"/>
      <c r="AU870" s="160"/>
      <c r="AZ870" s="66"/>
      <c r="BA870" s="162"/>
      <c r="BB870" s="160"/>
      <c r="BK870" s="66"/>
      <c r="BL870" s="162"/>
      <c r="BM870" s="160"/>
      <c r="BS870" s="66"/>
      <c r="BT870" s="162"/>
      <c r="BU870" s="160"/>
      <c r="CA870" s="162"/>
      <c r="CB870" s="160"/>
      <c r="CH870" s="66"/>
      <c r="CI870" s="162"/>
      <c r="CJ870" s="155"/>
      <c r="CK870" s="155"/>
      <c r="CL870" s="155"/>
      <c r="CO870" s="66"/>
      <c r="CP870" s="162"/>
      <c r="CQ870" s="160"/>
      <c r="DT870" s="66"/>
      <c r="DU870" s="162"/>
      <c r="DV870" s="160"/>
      <c r="EE870" s="66"/>
      <c r="EF870" s="162"/>
      <c r="EG870" s="160"/>
      <c r="ER870" s="66"/>
      <c r="ES870" s="162"/>
      <c r="ET870" s="160"/>
      <c r="FR870" s="66"/>
      <c r="FS870" s="162"/>
      <c r="FT870" s="160"/>
      <c r="GR870" s="66"/>
      <c r="GS870" s="162"/>
      <c r="GT870" s="160"/>
      <c r="HG870" s="66"/>
      <c r="HH870" s="162"/>
      <c r="HK870" s="66"/>
    </row>
    <row r="871" spans="2:219">
      <c r="B871" s="160"/>
      <c r="I871" s="161"/>
      <c r="J871" s="161"/>
      <c r="L871" s="162"/>
      <c r="M871" s="160"/>
      <c r="R871" s="66"/>
      <c r="S871" s="162"/>
      <c r="Y871" s="66"/>
      <c r="Z871" s="162"/>
      <c r="AA871" s="160"/>
      <c r="AJ871" s="66"/>
      <c r="AK871" s="162"/>
      <c r="AL871" s="160"/>
      <c r="AS871" s="66"/>
      <c r="AT871" s="162"/>
      <c r="AU871" s="160"/>
      <c r="AZ871" s="66"/>
      <c r="BA871" s="162"/>
      <c r="BB871" s="160"/>
      <c r="BK871" s="66"/>
      <c r="BL871" s="162"/>
      <c r="BM871" s="160"/>
      <c r="BS871" s="66"/>
      <c r="BT871" s="162"/>
      <c r="BU871" s="160"/>
      <c r="CA871" s="162"/>
      <c r="CB871" s="160"/>
      <c r="CH871" s="66"/>
      <c r="CI871" s="162"/>
      <c r="CJ871" s="155"/>
      <c r="CK871" s="155"/>
      <c r="CL871" s="155"/>
      <c r="CO871" s="66"/>
      <c r="CP871" s="162"/>
      <c r="CQ871" s="160"/>
      <c r="DT871" s="66"/>
      <c r="DU871" s="162"/>
      <c r="DV871" s="160"/>
      <c r="EE871" s="66"/>
      <c r="EF871" s="162"/>
      <c r="EG871" s="160"/>
      <c r="ER871" s="66"/>
      <c r="ES871" s="162"/>
      <c r="ET871" s="160"/>
      <c r="FR871" s="66"/>
      <c r="FS871" s="162"/>
      <c r="FT871" s="160"/>
      <c r="GR871" s="66"/>
      <c r="GS871" s="162"/>
      <c r="GT871" s="160"/>
      <c r="HG871" s="66"/>
      <c r="HH871" s="162"/>
      <c r="HK871" s="66"/>
    </row>
    <row r="872" spans="2:219">
      <c r="B872" s="160"/>
      <c r="I872" s="161"/>
      <c r="J872" s="161"/>
      <c r="L872" s="162"/>
      <c r="M872" s="160"/>
      <c r="R872" s="66"/>
      <c r="S872" s="162"/>
      <c r="Y872" s="66"/>
      <c r="Z872" s="162"/>
      <c r="AA872" s="160"/>
      <c r="AJ872" s="66"/>
      <c r="AK872" s="162"/>
      <c r="AL872" s="160"/>
      <c r="AS872" s="66"/>
      <c r="AT872" s="162"/>
      <c r="AU872" s="160"/>
      <c r="AZ872" s="66"/>
      <c r="BA872" s="162"/>
      <c r="BB872" s="160"/>
      <c r="BK872" s="66"/>
      <c r="BL872" s="162"/>
      <c r="BM872" s="160"/>
      <c r="BS872" s="66"/>
      <c r="BT872" s="162"/>
      <c r="BU872" s="160"/>
      <c r="CA872" s="162"/>
      <c r="CB872" s="160"/>
      <c r="CH872" s="66"/>
      <c r="CI872" s="162"/>
      <c r="CJ872" s="155"/>
      <c r="CK872" s="155"/>
      <c r="CL872" s="155"/>
      <c r="CO872" s="66"/>
      <c r="CP872" s="162"/>
      <c r="CQ872" s="160"/>
      <c r="DT872" s="66"/>
      <c r="DU872" s="162"/>
      <c r="DV872" s="160"/>
      <c r="EE872" s="66"/>
      <c r="EF872" s="162"/>
      <c r="EG872" s="160"/>
      <c r="ER872" s="66"/>
      <c r="ES872" s="162"/>
      <c r="ET872" s="160"/>
      <c r="FR872" s="66"/>
      <c r="FS872" s="162"/>
      <c r="FT872" s="160"/>
      <c r="GR872" s="66"/>
      <c r="GS872" s="162"/>
      <c r="GT872" s="160"/>
      <c r="HG872" s="66"/>
      <c r="HH872" s="162"/>
      <c r="HK872" s="66"/>
    </row>
    <row r="873" spans="2:219">
      <c r="B873" s="160"/>
      <c r="I873" s="161"/>
      <c r="J873" s="161"/>
      <c r="L873" s="162"/>
      <c r="M873" s="160"/>
      <c r="R873" s="66"/>
      <c r="S873" s="162"/>
      <c r="Y873" s="66"/>
      <c r="Z873" s="162"/>
      <c r="AA873" s="160"/>
      <c r="AJ873" s="66"/>
      <c r="AK873" s="162"/>
      <c r="AL873" s="160"/>
      <c r="AS873" s="66"/>
      <c r="AT873" s="162"/>
      <c r="AU873" s="160"/>
      <c r="AZ873" s="66"/>
      <c r="BA873" s="162"/>
      <c r="BB873" s="160"/>
      <c r="BK873" s="66"/>
      <c r="BL873" s="162"/>
      <c r="BM873" s="160"/>
      <c r="BS873" s="66"/>
      <c r="BT873" s="162"/>
      <c r="BU873" s="160"/>
      <c r="CA873" s="162"/>
      <c r="CB873" s="160"/>
      <c r="CH873" s="66"/>
      <c r="CI873" s="162"/>
      <c r="CJ873" s="155"/>
      <c r="CK873" s="155"/>
      <c r="CL873" s="155"/>
      <c r="CO873" s="66"/>
      <c r="CP873" s="162"/>
      <c r="CQ873" s="160"/>
      <c r="DT873" s="66"/>
      <c r="DU873" s="162"/>
      <c r="DV873" s="160"/>
      <c r="EE873" s="66"/>
      <c r="EF873" s="162"/>
      <c r="EG873" s="160"/>
      <c r="ER873" s="66"/>
      <c r="ES873" s="162"/>
      <c r="ET873" s="160"/>
      <c r="FR873" s="66"/>
      <c r="FS873" s="162"/>
      <c r="FT873" s="160"/>
      <c r="GR873" s="66"/>
      <c r="GS873" s="162"/>
      <c r="GT873" s="160"/>
      <c r="HG873" s="66"/>
      <c r="HH873" s="162"/>
      <c r="HK873" s="66"/>
    </row>
    <row r="874" spans="2:219">
      <c r="B874" s="160"/>
      <c r="I874" s="161"/>
      <c r="J874" s="161"/>
      <c r="L874" s="162"/>
      <c r="M874" s="160"/>
      <c r="R874" s="66"/>
      <c r="S874" s="162"/>
      <c r="Y874" s="66"/>
      <c r="Z874" s="162"/>
      <c r="AA874" s="160"/>
      <c r="AJ874" s="66"/>
      <c r="AK874" s="162"/>
      <c r="AL874" s="160"/>
      <c r="AS874" s="66"/>
      <c r="AT874" s="162"/>
      <c r="AU874" s="160"/>
      <c r="AZ874" s="66"/>
      <c r="BA874" s="162"/>
      <c r="BB874" s="160"/>
      <c r="BK874" s="66"/>
      <c r="BL874" s="162"/>
      <c r="BM874" s="160"/>
      <c r="BS874" s="66"/>
      <c r="BT874" s="162"/>
      <c r="BU874" s="160"/>
      <c r="CA874" s="162"/>
      <c r="CB874" s="160"/>
      <c r="CH874" s="66"/>
      <c r="CI874" s="162"/>
      <c r="CJ874" s="155"/>
      <c r="CK874" s="155"/>
      <c r="CL874" s="155"/>
      <c r="CO874" s="66"/>
      <c r="CP874" s="162"/>
      <c r="CQ874" s="160"/>
      <c r="DT874" s="66"/>
      <c r="DU874" s="162"/>
      <c r="DV874" s="160"/>
      <c r="EE874" s="66"/>
      <c r="EF874" s="162"/>
      <c r="EG874" s="160"/>
      <c r="ER874" s="66"/>
      <c r="ES874" s="162"/>
      <c r="ET874" s="160"/>
      <c r="FR874" s="66"/>
      <c r="FS874" s="162"/>
      <c r="FT874" s="160"/>
      <c r="GR874" s="66"/>
      <c r="GS874" s="162"/>
      <c r="GT874" s="160"/>
      <c r="HG874" s="66"/>
      <c r="HH874" s="162"/>
      <c r="HK874" s="66"/>
    </row>
    <row r="875" spans="2:219">
      <c r="B875" s="160"/>
      <c r="I875" s="161"/>
      <c r="J875" s="161"/>
      <c r="L875" s="162"/>
      <c r="M875" s="160"/>
      <c r="R875" s="66"/>
      <c r="S875" s="162"/>
      <c r="Y875" s="66"/>
      <c r="Z875" s="162"/>
      <c r="AA875" s="160"/>
      <c r="AJ875" s="66"/>
      <c r="AK875" s="162"/>
      <c r="AL875" s="160"/>
      <c r="AS875" s="66"/>
      <c r="AT875" s="162"/>
      <c r="AU875" s="160"/>
      <c r="AZ875" s="66"/>
      <c r="BA875" s="162"/>
      <c r="BB875" s="160"/>
      <c r="BK875" s="66"/>
      <c r="BL875" s="162"/>
      <c r="BM875" s="160"/>
      <c r="BS875" s="66"/>
      <c r="BT875" s="162"/>
      <c r="BU875" s="160"/>
      <c r="CA875" s="162"/>
      <c r="CB875" s="160"/>
      <c r="CH875" s="66"/>
      <c r="CI875" s="162"/>
      <c r="CJ875" s="155"/>
      <c r="CK875" s="155"/>
      <c r="CL875" s="155"/>
      <c r="CO875" s="66"/>
      <c r="CP875" s="162"/>
      <c r="CQ875" s="160"/>
      <c r="DT875" s="66"/>
      <c r="DU875" s="162"/>
      <c r="DV875" s="160"/>
      <c r="EE875" s="66"/>
      <c r="EF875" s="162"/>
      <c r="EG875" s="160"/>
      <c r="ER875" s="66"/>
      <c r="ES875" s="162"/>
      <c r="ET875" s="160"/>
      <c r="FR875" s="66"/>
      <c r="FS875" s="162"/>
      <c r="FT875" s="160"/>
      <c r="GR875" s="66"/>
      <c r="GS875" s="162"/>
      <c r="GT875" s="160"/>
      <c r="HG875" s="66"/>
      <c r="HH875" s="162"/>
      <c r="HK875" s="66"/>
    </row>
    <row r="876" spans="2:219">
      <c r="B876" s="160"/>
      <c r="I876" s="161"/>
      <c r="J876" s="161"/>
      <c r="L876" s="162"/>
      <c r="M876" s="160"/>
      <c r="R876" s="66"/>
      <c r="S876" s="162"/>
      <c r="Y876" s="66"/>
      <c r="Z876" s="162"/>
      <c r="AA876" s="160"/>
      <c r="AJ876" s="66"/>
      <c r="AK876" s="162"/>
      <c r="AL876" s="160"/>
      <c r="AS876" s="66"/>
      <c r="AT876" s="162"/>
      <c r="AU876" s="160"/>
      <c r="AZ876" s="66"/>
      <c r="BA876" s="162"/>
      <c r="BB876" s="160"/>
      <c r="BK876" s="66"/>
      <c r="BL876" s="162"/>
      <c r="BM876" s="160"/>
      <c r="BS876" s="66"/>
      <c r="BT876" s="162"/>
      <c r="BU876" s="160"/>
      <c r="CA876" s="162"/>
      <c r="CB876" s="160"/>
      <c r="CH876" s="66"/>
      <c r="CI876" s="162"/>
      <c r="CJ876" s="155"/>
      <c r="CK876" s="155"/>
      <c r="CL876" s="155"/>
      <c r="CO876" s="66"/>
      <c r="CP876" s="162"/>
      <c r="CQ876" s="160"/>
      <c r="DT876" s="66"/>
      <c r="DU876" s="162"/>
      <c r="DV876" s="160"/>
      <c r="EE876" s="66"/>
      <c r="EF876" s="162"/>
      <c r="EG876" s="160"/>
      <c r="ER876" s="66"/>
      <c r="ES876" s="162"/>
      <c r="ET876" s="160"/>
      <c r="FR876" s="66"/>
      <c r="FS876" s="162"/>
      <c r="FT876" s="160"/>
      <c r="GR876" s="66"/>
      <c r="GS876" s="162"/>
      <c r="GT876" s="160"/>
      <c r="HG876" s="66"/>
      <c r="HH876" s="162"/>
      <c r="HK876" s="66"/>
    </row>
    <row r="877" spans="2:219">
      <c r="B877" s="160"/>
      <c r="I877" s="161"/>
      <c r="J877" s="161"/>
      <c r="L877" s="162"/>
      <c r="M877" s="160"/>
      <c r="R877" s="66"/>
      <c r="S877" s="162"/>
      <c r="Y877" s="66"/>
      <c r="Z877" s="162"/>
      <c r="AA877" s="160"/>
      <c r="AJ877" s="66"/>
      <c r="AK877" s="162"/>
      <c r="AL877" s="160"/>
      <c r="AS877" s="66"/>
      <c r="AT877" s="162"/>
      <c r="AU877" s="160"/>
      <c r="AZ877" s="66"/>
      <c r="BA877" s="162"/>
      <c r="BB877" s="160"/>
      <c r="BK877" s="66"/>
      <c r="BL877" s="162"/>
      <c r="BM877" s="160"/>
      <c r="BS877" s="66"/>
      <c r="BT877" s="162"/>
      <c r="BU877" s="160"/>
      <c r="CA877" s="162"/>
      <c r="CB877" s="160"/>
      <c r="CH877" s="66"/>
      <c r="CI877" s="162"/>
      <c r="CJ877" s="155"/>
      <c r="CK877" s="155"/>
      <c r="CL877" s="155"/>
      <c r="CO877" s="66"/>
      <c r="CP877" s="162"/>
      <c r="CQ877" s="160"/>
      <c r="DT877" s="66"/>
      <c r="DU877" s="162"/>
      <c r="DV877" s="160"/>
      <c r="EE877" s="66"/>
      <c r="EF877" s="162"/>
      <c r="EG877" s="160"/>
      <c r="ER877" s="66"/>
      <c r="ES877" s="162"/>
      <c r="ET877" s="160"/>
      <c r="FR877" s="66"/>
      <c r="FS877" s="162"/>
      <c r="FT877" s="160"/>
      <c r="GR877" s="66"/>
      <c r="GS877" s="162"/>
      <c r="GT877" s="160"/>
      <c r="HG877" s="66"/>
      <c r="HH877" s="162"/>
      <c r="HK877" s="66"/>
    </row>
    <row r="878" spans="2:219">
      <c r="B878" s="160"/>
      <c r="I878" s="161"/>
      <c r="J878" s="161"/>
      <c r="L878" s="162"/>
      <c r="M878" s="160"/>
      <c r="R878" s="66"/>
      <c r="S878" s="162"/>
      <c r="Y878" s="66"/>
      <c r="Z878" s="162"/>
      <c r="AA878" s="160"/>
      <c r="AJ878" s="66"/>
      <c r="AK878" s="162"/>
      <c r="AL878" s="160"/>
      <c r="AS878" s="66"/>
      <c r="AT878" s="162"/>
      <c r="AU878" s="160"/>
      <c r="AZ878" s="66"/>
      <c r="BA878" s="162"/>
      <c r="BB878" s="160"/>
      <c r="BK878" s="66"/>
      <c r="BL878" s="162"/>
      <c r="BM878" s="160"/>
      <c r="BS878" s="66"/>
      <c r="BT878" s="162"/>
      <c r="BU878" s="160"/>
      <c r="CA878" s="162"/>
      <c r="CB878" s="160"/>
      <c r="CH878" s="66"/>
      <c r="CI878" s="162"/>
      <c r="CJ878" s="155"/>
      <c r="CK878" s="155"/>
      <c r="CL878" s="155"/>
      <c r="CO878" s="66"/>
      <c r="CP878" s="162"/>
      <c r="CQ878" s="160"/>
      <c r="DT878" s="66"/>
      <c r="DU878" s="162"/>
      <c r="DV878" s="160"/>
      <c r="EE878" s="66"/>
      <c r="EF878" s="162"/>
      <c r="EG878" s="160"/>
      <c r="ER878" s="66"/>
      <c r="ES878" s="162"/>
      <c r="ET878" s="160"/>
      <c r="FR878" s="66"/>
      <c r="FS878" s="162"/>
      <c r="FT878" s="160"/>
      <c r="GR878" s="66"/>
      <c r="GS878" s="162"/>
      <c r="GT878" s="160"/>
      <c r="HG878" s="66"/>
      <c r="HH878" s="162"/>
      <c r="HK878" s="66"/>
    </row>
    <row r="879" spans="2:219">
      <c r="B879" s="160"/>
      <c r="I879" s="161"/>
      <c r="J879" s="161"/>
      <c r="L879" s="162"/>
      <c r="M879" s="160"/>
      <c r="R879" s="66"/>
      <c r="S879" s="162"/>
      <c r="Y879" s="66"/>
      <c r="Z879" s="162"/>
      <c r="AA879" s="160"/>
      <c r="AJ879" s="66"/>
      <c r="AK879" s="162"/>
      <c r="AL879" s="160"/>
      <c r="AS879" s="66"/>
      <c r="AT879" s="162"/>
      <c r="AU879" s="160"/>
      <c r="AZ879" s="66"/>
      <c r="BA879" s="162"/>
      <c r="BB879" s="160"/>
      <c r="BK879" s="66"/>
      <c r="BL879" s="162"/>
      <c r="BM879" s="160"/>
      <c r="BS879" s="66"/>
      <c r="BT879" s="162"/>
      <c r="BU879" s="160"/>
      <c r="CA879" s="162"/>
      <c r="CB879" s="160"/>
      <c r="CH879" s="66"/>
      <c r="CI879" s="162"/>
      <c r="CJ879" s="155"/>
      <c r="CK879" s="155"/>
      <c r="CL879" s="155"/>
      <c r="CO879" s="66"/>
      <c r="CP879" s="162"/>
      <c r="CQ879" s="160"/>
      <c r="DT879" s="66"/>
      <c r="DU879" s="162"/>
      <c r="DV879" s="160"/>
      <c r="EE879" s="66"/>
      <c r="EF879" s="162"/>
      <c r="EG879" s="160"/>
      <c r="ER879" s="66"/>
      <c r="ES879" s="162"/>
      <c r="ET879" s="160"/>
      <c r="FR879" s="66"/>
      <c r="FS879" s="162"/>
      <c r="FT879" s="160"/>
      <c r="GR879" s="66"/>
      <c r="GS879" s="162"/>
      <c r="GT879" s="160"/>
      <c r="HG879" s="66"/>
      <c r="HH879" s="162"/>
      <c r="HK879" s="66"/>
    </row>
    <row r="880" spans="2:219">
      <c r="B880" s="160"/>
      <c r="I880" s="161"/>
      <c r="J880" s="161"/>
      <c r="L880" s="162"/>
      <c r="M880" s="160"/>
      <c r="R880" s="66"/>
      <c r="S880" s="162"/>
      <c r="Y880" s="66"/>
      <c r="Z880" s="162"/>
      <c r="AA880" s="160"/>
      <c r="AJ880" s="66"/>
      <c r="AK880" s="162"/>
      <c r="AL880" s="160"/>
      <c r="AS880" s="66"/>
      <c r="AT880" s="162"/>
      <c r="AU880" s="160"/>
      <c r="AZ880" s="66"/>
      <c r="BA880" s="162"/>
      <c r="BB880" s="160"/>
      <c r="BK880" s="66"/>
      <c r="BL880" s="162"/>
      <c r="BM880" s="160"/>
      <c r="BS880" s="66"/>
      <c r="BT880" s="162"/>
      <c r="BU880" s="160"/>
      <c r="CA880" s="162"/>
      <c r="CB880" s="160"/>
      <c r="CH880" s="66"/>
      <c r="CI880" s="162"/>
      <c r="CJ880" s="155"/>
      <c r="CK880" s="155"/>
      <c r="CL880" s="155"/>
      <c r="CO880" s="66"/>
      <c r="CP880" s="162"/>
      <c r="CQ880" s="160"/>
      <c r="DT880" s="66"/>
      <c r="DU880" s="162"/>
      <c r="DV880" s="160"/>
      <c r="EE880" s="66"/>
      <c r="EF880" s="162"/>
      <c r="EG880" s="160"/>
      <c r="ER880" s="66"/>
      <c r="ES880" s="162"/>
      <c r="ET880" s="160"/>
      <c r="FR880" s="66"/>
      <c r="FS880" s="162"/>
      <c r="FT880" s="160"/>
      <c r="GR880" s="66"/>
      <c r="GS880" s="162"/>
      <c r="GT880" s="160"/>
      <c r="HG880" s="66"/>
      <c r="HH880" s="162"/>
      <c r="HK880" s="66"/>
    </row>
    <row r="881" spans="2:219">
      <c r="B881" s="160"/>
      <c r="I881" s="161"/>
      <c r="J881" s="161"/>
      <c r="L881" s="162"/>
      <c r="M881" s="160"/>
      <c r="R881" s="66"/>
      <c r="S881" s="162"/>
      <c r="Y881" s="66"/>
      <c r="Z881" s="162"/>
      <c r="AA881" s="160"/>
      <c r="AJ881" s="66"/>
      <c r="AK881" s="162"/>
      <c r="AL881" s="160"/>
      <c r="AS881" s="66"/>
      <c r="AT881" s="162"/>
      <c r="AU881" s="160"/>
      <c r="AZ881" s="66"/>
      <c r="BA881" s="162"/>
      <c r="BB881" s="160"/>
      <c r="BK881" s="66"/>
      <c r="BL881" s="162"/>
      <c r="BM881" s="160"/>
      <c r="BS881" s="66"/>
      <c r="BT881" s="162"/>
      <c r="BU881" s="160"/>
      <c r="CA881" s="162"/>
      <c r="CB881" s="160"/>
      <c r="CH881" s="66"/>
      <c r="CI881" s="162"/>
      <c r="CJ881" s="155"/>
      <c r="CK881" s="155"/>
      <c r="CL881" s="155"/>
      <c r="CO881" s="66"/>
      <c r="CP881" s="162"/>
      <c r="CQ881" s="160"/>
      <c r="DT881" s="66"/>
      <c r="DU881" s="162"/>
      <c r="DV881" s="160"/>
      <c r="EE881" s="66"/>
      <c r="EF881" s="162"/>
      <c r="EG881" s="160"/>
      <c r="ER881" s="66"/>
      <c r="ES881" s="162"/>
      <c r="ET881" s="160"/>
      <c r="FR881" s="66"/>
      <c r="FS881" s="162"/>
      <c r="FT881" s="160"/>
      <c r="GR881" s="66"/>
      <c r="GS881" s="162"/>
      <c r="GT881" s="160"/>
      <c r="HG881" s="66"/>
      <c r="HH881" s="162"/>
      <c r="HK881" s="66"/>
    </row>
    <row r="882" spans="2:219">
      <c r="B882" s="160"/>
      <c r="I882" s="161"/>
      <c r="J882" s="161"/>
      <c r="L882" s="162"/>
      <c r="M882" s="160"/>
      <c r="R882" s="66"/>
      <c r="S882" s="162"/>
      <c r="Y882" s="66"/>
      <c r="Z882" s="162"/>
      <c r="AA882" s="160"/>
      <c r="AJ882" s="66"/>
      <c r="AK882" s="162"/>
      <c r="AL882" s="160"/>
      <c r="AS882" s="66"/>
      <c r="AT882" s="162"/>
      <c r="AU882" s="160"/>
      <c r="AZ882" s="66"/>
      <c r="BA882" s="162"/>
      <c r="BB882" s="160"/>
      <c r="BK882" s="66"/>
      <c r="BL882" s="162"/>
      <c r="BM882" s="160"/>
      <c r="BS882" s="66"/>
      <c r="BT882" s="162"/>
      <c r="BU882" s="160"/>
      <c r="CA882" s="162"/>
      <c r="CB882" s="160"/>
      <c r="CH882" s="66"/>
      <c r="CI882" s="162"/>
      <c r="CJ882" s="155"/>
      <c r="CK882" s="155"/>
      <c r="CL882" s="155"/>
      <c r="CO882" s="66"/>
      <c r="CP882" s="162"/>
      <c r="CQ882" s="160"/>
      <c r="DT882" s="66"/>
      <c r="DU882" s="162"/>
      <c r="DV882" s="160"/>
      <c r="EE882" s="66"/>
      <c r="EF882" s="162"/>
      <c r="EG882" s="160"/>
      <c r="ER882" s="66"/>
      <c r="ES882" s="162"/>
      <c r="ET882" s="160"/>
      <c r="FR882" s="66"/>
      <c r="FS882" s="162"/>
      <c r="FT882" s="160"/>
      <c r="GR882" s="66"/>
      <c r="GS882" s="162"/>
      <c r="GT882" s="160"/>
      <c r="HG882" s="66"/>
      <c r="HH882" s="162"/>
      <c r="HK882" s="66"/>
    </row>
    <row r="883" spans="2:219">
      <c r="B883" s="160"/>
      <c r="I883" s="161"/>
      <c r="J883" s="161"/>
      <c r="L883" s="162"/>
      <c r="M883" s="160"/>
      <c r="R883" s="66"/>
      <c r="S883" s="162"/>
      <c r="Y883" s="66"/>
      <c r="Z883" s="162"/>
      <c r="AA883" s="160"/>
      <c r="AJ883" s="66"/>
      <c r="AK883" s="162"/>
      <c r="AL883" s="160"/>
      <c r="AS883" s="66"/>
      <c r="AT883" s="162"/>
      <c r="AU883" s="160"/>
      <c r="AZ883" s="66"/>
      <c r="BA883" s="162"/>
      <c r="BB883" s="160"/>
      <c r="BK883" s="66"/>
      <c r="BL883" s="162"/>
      <c r="BM883" s="160"/>
      <c r="BS883" s="66"/>
      <c r="BT883" s="162"/>
      <c r="BU883" s="160"/>
      <c r="CA883" s="162"/>
      <c r="CB883" s="160"/>
      <c r="CH883" s="66"/>
      <c r="CI883" s="162"/>
      <c r="CJ883" s="155"/>
      <c r="CK883" s="155"/>
      <c r="CL883" s="155"/>
      <c r="CO883" s="66"/>
      <c r="CP883" s="162"/>
      <c r="CQ883" s="160"/>
      <c r="DT883" s="66"/>
      <c r="DU883" s="162"/>
      <c r="DV883" s="160"/>
      <c r="EE883" s="66"/>
      <c r="EF883" s="162"/>
      <c r="EG883" s="160"/>
      <c r="ER883" s="66"/>
      <c r="ES883" s="162"/>
      <c r="ET883" s="160"/>
      <c r="FR883" s="66"/>
      <c r="FS883" s="162"/>
      <c r="FT883" s="160"/>
      <c r="GR883" s="66"/>
      <c r="GS883" s="162"/>
      <c r="GT883" s="160"/>
      <c r="HG883" s="66"/>
      <c r="HH883" s="162"/>
      <c r="HK883" s="66"/>
    </row>
    <row r="884" spans="2:219">
      <c r="B884" s="160"/>
      <c r="I884" s="161"/>
      <c r="J884" s="161"/>
      <c r="L884" s="162"/>
      <c r="M884" s="160"/>
      <c r="R884" s="66"/>
      <c r="S884" s="162"/>
      <c r="Y884" s="66"/>
      <c r="Z884" s="162"/>
      <c r="AA884" s="160"/>
      <c r="AJ884" s="66"/>
      <c r="AK884" s="162"/>
      <c r="AL884" s="160"/>
      <c r="AS884" s="66"/>
      <c r="AT884" s="162"/>
      <c r="AU884" s="160"/>
      <c r="AZ884" s="66"/>
      <c r="BA884" s="162"/>
      <c r="BB884" s="160"/>
      <c r="BK884" s="66"/>
      <c r="BL884" s="162"/>
      <c r="BM884" s="160"/>
      <c r="BS884" s="66"/>
      <c r="BT884" s="162"/>
      <c r="BU884" s="160"/>
      <c r="CA884" s="162"/>
      <c r="CB884" s="160"/>
      <c r="CH884" s="66"/>
      <c r="CI884" s="162"/>
      <c r="CJ884" s="155"/>
      <c r="CK884" s="155"/>
      <c r="CL884" s="155"/>
      <c r="CO884" s="66"/>
      <c r="CP884" s="162"/>
      <c r="CQ884" s="160"/>
      <c r="DT884" s="66"/>
      <c r="DU884" s="162"/>
      <c r="DV884" s="160"/>
      <c r="EE884" s="66"/>
      <c r="EF884" s="162"/>
      <c r="EG884" s="160"/>
      <c r="ER884" s="66"/>
      <c r="ES884" s="162"/>
      <c r="ET884" s="160"/>
      <c r="FR884" s="66"/>
      <c r="FS884" s="162"/>
      <c r="FT884" s="160"/>
      <c r="GR884" s="66"/>
      <c r="GS884" s="162"/>
      <c r="GT884" s="160"/>
      <c r="HG884" s="66"/>
      <c r="HH884" s="162"/>
      <c r="HK884" s="66"/>
    </row>
    <row r="885" spans="2:219">
      <c r="B885" s="160"/>
      <c r="I885" s="161"/>
      <c r="J885" s="161"/>
      <c r="L885" s="162"/>
      <c r="M885" s="160"/>
      <c r="R885" s="66"/>
      <c r="S885" s="162"/>
      <c r="Y885" s="66"/>
      <c r="Z885" s="162"/>
      <c r="AA885" s="160"/>
      <c r="AJ885" s="66"/>
      <c r="AK885" s="162"/>
      <c r="AL885" s="160"/>
      <c r="AS885" s="66"/>
      <c r="AT885" s="162"/>
      <c r="AU885" s="160"/>
      <c r="AZ885" s="66"/>
      <c r="BA885" s="162"/>
      <c r="BB885" s="160"/>
      <c r="BK885" s="66"/>
      <c r="BL885" s="162"/>
      <c r="BM885" s="160"/>
      <c r="BS885" s="66"/>
      <c r="BT885" s="162"/>
      <c r="BU885" s="160"/>
      <c r="CA885" s="162"/>
      <c r="CB885" s="160"/>
      <c r="CH885" s="66"/>
      <c r="CI885" s="162"/>
      <c r="CJ885" s="155"/>
      <c r="CK885" s="155"/>
      <c r="CL885" s="155"/>
      <c r="CO885" s="66"/>
      <c r="CP885" s="162"/>
      <c r="CQ885" s="160"/>
      <c r="DT885" s="66"/>
      <c r="DU885" s="162"/>
      <c r="DV885" s="160"/>
      <c r="EE885" s="66"/>
      <c r="EF885" s="162"/>
      <c r="EG885" s="160"/>
      <c r="ER885" s="66"/>
      <c r="ES885" s="162"/>
      <c r="ET885" s="160"/>
      <c r="FR885" s="66"/>
      <c r="FS885" s="162"/>
      <c r="FT885" s="160"/>
      <c r="GR885" s="66"/>
      <c r="GS885" s="162"/>
      <c r="GT885" s="160"/>
      <c r="HG885" s="66"/>
      <c r="HH885" s="162"/>
      <c r="HK885" s="66"/>
    </row>
    <row r="886" spans="2:219">
      <c r="B886" s="160"/>
      <c r="I886" s="161"/>
      <c r="J886" s="161"/>
      <c r="L886" s="162"/>
      <c r="M886" s="160"/>
      <c r="R886" s="66"/>
      <c r="S886" s="162"/>
      <c r="Y886" s="66"/>
      <c r="Z886" s="162"/>
      <c r="AA886" s="160"/>
      <c r="AJ886" s="66"/>
      <c r="AK886" s="162"/>
      <c r="AL886" s="160"/>
      <c r="AS886" s="66"/>
      <c r="AT886" s="162"/>
      <c r="AU886" s="160"/>
      <c r="AZ886" s="66"/>
      <c r="BA886" s="162"/>
      <c r="BB886" s="160"/>
      <c r="BK886" s="66"/>
      <c r="BL886" s="162"/>
      <c r="BM886" s="160"/>
      <c r="BS886" s="66"/>
      <c r="BT886" s="162"/>
      <c r="BU886" s="160"/>
      <c r="CA886" s="162"/>
      <c r="CB886" s="160"/>
      <c r="CH886" s="66"/>
      <c r="CI886" s="162"/>
      <c r="CJ886" s="155"/>
      <c r="CK886" s="155"/>
      <c r="CL886" s="155"/>
      <c r="CO886" s="66"/>
      <c r="CP886" s="162"/>
      <c r="CQ886" s="160"/>
      <c r="DT886" s="66"/>
      <c r="DU886" s="162"/>
      <c r="DV886" s="160"/>
      <c r="EE886" s="66"/>
      <c r="EF886" s="162"/>
      <c r="EG886" s="160"/>
      <c r="ER886" s="66"/>
      <c r="ES886" s="162"/>
      <c r="ET886" s="160"/>
      <c r="FR886" s="66"/>
      <c r="FS886" s="162"/>
      <c r="FT886" s="160"/>
      <c r="GR886" s="66"/>
      <c r="GS886" s="162"/>
      <c r="GT886" s="160"/>
      <c r="HG886" s="66"/>
      <c r="HH886" s="162"/>
      <c r="HK886" s="66"/>
    </row>
    <row r="887" spans="2:219">
      <c r="B887" s="160"/>
      <c r="I887" s="161"/>
      <c r="J887" s="161"/>
      <c r="L887" s="162"/>
      <c r="M887" s="160"/>
      <c r="R887" s="66"/>
      <c r="S887" s="162"/>
      <c r="Y887" s="66"/>
      <c r="Z887" s="162"/>
      <c r="AA887" s="160"/>
      <c r="AJ887" s="66"/>
      <c r="AK887" s="162"/>
      <c r="AL887" s="160"/>
      <c r="AS887" s="66"/>
      <c r="AT887" s="162"/>
      <c r="AU887" s="160"/>
      <c r="AZ887" s="66"/>
      <c r="BA887" s="162"/>
      <c r="BB887" s="160"/>
      <c r="BK887" s="66"/>
      <c r="BL887" s="162"/>
      <c r="BM887" s="160"/>
      <c r="BS887" s="66"/>
      <c r="BT887" s="162"/>
      <c r="BU887" s="160"/>
      <c r="CA887" s="162"/>
      <c r="CB887" s="160"/>
      <c r="CH887" s="66"/>
      <c r="CI887" s="162"/>
      <c r="CJ887" s="155"/>
      <c r="CK887" s="155"/>
      <c r="CL887" s="155"/>
      <c r="CO887" s="66"/>
      <c r="CP887" s="162"/>
      <c r="CQ887" s="160"/>
      <c r="DT887" s="66"/>
      <c r="DU887" s="162"/>
      <c r="DV887" s="160"/>
      <c r="EE887" s="66"/>
      <c r="EF887" s="162"/>
      <c r="EG887" s="160"/>
      <c r="ER887" s="66"/>
      <c r="ES887" s="162"/>
      <c r="ET887" s="160"/>
      <c r="FR887" s="66"/>
      <c r="FS887" s="162"/>
      <c r="FT887" s="160"/>
      <c r="GR887" s="66"/>
      <c r="GS887" s="162"/>
      <c r="GT887" s="160"/>
      <c r="HG887" s="66"/>
      <c r="HH887" s="162"/>
      <c r="HK887" s="66"/>
    </row>
    <row r="888" spans="2:219">
      <c r="B888" s="160"/>
      <c r="I888" s="161"/>
      <c r="J888" s="161"/>
      <c r="L888" s="162"/>
      <c r="M888" s="160"/>
      <c r="R888" s="66"/>
      <c r="S888" s="162"/>
      <c r="Y888" s="66"/>
      <c r="Z888" s="162"/>
      <c r="AA888" s="160"/>
      <c r="AJ888" s="66"/>
      <c r="AK888" s="162"/>
      <c r="AL888" s="160"/>
      <c r="AS888" s="66"/>
      <c r="AT888" s="162"/>
      <c r="AU888" s="160"/>
      <c r="AZ888" s="66"/>
      <c r="BA888" s="162"/>
      <c r="BB888" s="160"/>
      <c r="BK888" s="66"/>
      <c r="BL888" s="162"/>
      <c r="BM888" s="160"/>
      <c r="BS888" s="66"/>
      <c r="BT888" s="162"/>
      <c r="BU888" s="160"/>
      <c r="CA888" s="162"/>
      <c r="CB888" s="160"/>
      <c r="CH888" s="66"/>
      <c r="CI888" s="162"/>
      <c r="CJ888" s="155"/>
      <c r="CK888" s="155"/>
      <c r="CL888" s="155"/>
      <c r="CO888" s="66"/>
      <c r="CP888" s="162"/>
      <c r="CQ888" s="160"/>
      <c r="DT888" s="66"/>
      <c r="DU888" s="162"/>
      <c r="DV888" s="160"/>
      <c r="EE888" s="66"/>
      <c r="EF888" s="162"/>
      <c r="EG888" s="160"/>
      <c r="ER888" s="66"/>
      <c r="ES888" s="162"/>
      <c r="ET888" s="160"/>
      <c r="FR888" s="66"/>
      <c r="FS888" s="162"/>
      <c r="FT888" s="160"/>
      <c r="GR888" s="66"/>
      <c r="GS888" s="162"/>
      <c r="GT888" s="160"/>
      <c r="HG888" s="66"/>
      <c r="HH888" s="162"/>
      <c r="HK888" s="66"/>
    </row>
    <row r="889" spans="2:219">
      <c r="B889" s="160"/>
      <c r="I889" s="161"/>
      <c r="J889" s="161"/>
      <c r="L889" s="162"/>
      <c r="M889" s="160"/>
      <c r="R889" s="66"/>
      <c r="S889" s="162"/>
      <c r="Y889" s="66"/>
      <c r="Z889" s="162"/>
      <c r="AA889" s="160"/>
      <c r="AJ889" s="66"/>
      <c r="AK889" s="162"/>
      <c r="AL889" s="160"/>
      <c r="AS889" s="66"/>
      <c r="AT889" s="162"/>
      <c r="AU889" s="160"/>
      <c r="AZ889" s="66"/>
      <c r="BA889" s="162"/>
      <c r="BB889" s="160"/>
      <c r="BK889" s="66"/>
      <c r="BL889" s="162"/>
      <c r="BM889" s="160"/>
      <c r="BS889" s="66"/>
      <c r="BT889" s="162"/>
      <c r="BU889" s="160"/>
      <c r="CA889" s="162"/>
      <c r="CB889" s="160"/>
      <c r="CH889" s="66"/>
      <c r="CI889" s="162"/>
      <c r="CJ889" s="155"/>
      <c r="CK889" s="155"/>
      <c r="CL889" s="155"/>
      <c r="CO889" s="66"/>
      <c r="CP889" s="162"/>
      <c r="CQ889" s="160"/>
      <c r="DT889" s="66"/>
      <c r="DU889" s="162"/>
      <c r="DV889" s="160"/>
      <c r="EE889" s="66"/>
      <c r="EF889" s="162"/>
      <c r="EG889" s="160"/>
      <c r="ER889" s="66"/>
      <c r="ES889" s="162"/>
      <c r="ET889" s="160"/>
      <c r="FR889" s="66"/>
      <c r="FS889" s="162"/>
      <c r="FT889" s="160"/>
      <c r="GR889" s="66"/>
      <c r="GS889" s="162"/>
      <c r="GT889" s="160"/>
      <c r="HG889" s="66"/>
      <c r="HH889" s="162"/>
      <c r="HK889" s="66"/>
    </row>
    <row r="890" spans="2:219">
      <c r="B890" s="160"/>
      <c r="I890" s="161"/>
      <c r="J890" s="161"/>
      <c r="L890" s="162"/>
      <c r="M890" s="160"/>
      <c r="R890" s="66"/>
      <c r="S890" s="162"/>
      <c r="Y890" s="66"/>
      <c r="Z890" s="162"/>
      <c r="AA890" s="160"/>
      <c r="AJ890" s="66"/>
      <c r="AK890" s="162"/>
      <c r="AL890" s="160"/>
      <c r="AS890" s="66"/>
      <c r="AT890" s="162"/>
      <c r="AU890" s="160"/>
      <c r="AZ890" s="66"/>
      <c r="BA890" s="162"/>
      <c r="BB890" s="160"/>
      <c r="BK890" s="66"/>
      <c r="BL890" s="162"/>
      <c r="BM890" s="160"/>
      <c r="BS890" s="66"/>
      <c r="BT890" s="162"/>
      <c r="BU890" s="160"/>
      <c r="CA890" s="162"/>
      <c r="CB890" s="160"/>
      <c r="CH890" s="66"/>
      <c r="CI890" s="162"/>
      <c r="CJ890" s="155"/>
      <c r="CK890" s="155"/>
      <c r="CL890" s="155"/>
      <c r="CO890" s="66"/>
      <c r="CP890" s="162"/>
      <c r="CQ890" s="160"/>
      <c r="DT890" s="66"/>
      <c r="DU890" s="162"/>
      <c r="DV890" s="160"/>
      <c r="EE890" s="66"/>
      <c r="EF890" s="162"/>
      <c r="EG890" s="160"/>
      <c r="ER890" s="66"/>
      <c r="ES890" s="162"/>
      <c r="ET890" s="160"/>
      <c r="FR890" s="66"/>
      <c r="FS890" s="162"/>
      <c r="FT890" s="160"/>
      <c r="GR890" s="66"/>
      <c r="GS890" s="162"/>
      <c r="GT890" s="160"/>
      <c r="HG890" s="66"/>
      <c r="HH890" s="162"/>
      <c r="HK890" s="66"/>
    </row>
    <row r="891" spans="2:219">
      <c r="B891" s="160"/>
      <c r="I891" s="161"/>
      <c r="J891" s="161"/>
      <c r="L891" s="162"/>
      <c r="M891" s="160"/>
      <c r="R891" s="66"/>
      <c r="S891" s="162"/>
      <c r="Y891" s="66"/>
      <c r="Z891" s="162"/>
      <c r="AA891" s="160"/>
      <c r="AJ891" s="66"/>
      <c r="AK891" s="162"/>
      <c r="AL891" s="160"/>
      <c r="AS891" s="66"/>
      <c r="AT891" s="162"/>
      <c r="AU891" s="160"/>
      <c r="AZ891" s="66"/>
      <c r="BA891" s="162"/>
      <c r="BB891" s="160"/>
      <c r="BK891" s="66"/>
      <c r="BL891" s="162"/>
      <c r="BM891" s="160"/>
      <c r="BS891" s="66"/>
      <c r="BT891" s="162"/>
      <c r="BU891" s="160"/>
      <c r="CA891" s="162"/>
      <c r="CB891" s="160"/>
      <c r="CH891" s="66"/>
      <c r="CI891" s="162"/>
      <c r="CJ891" s="155"/>
      <c r="CK891" s="155"/>
      <c r="CL891" s="155"/>
      <c r="CO891" s="66"/>
      <c r="CP891" s="162"/>
      <c r="CQ891" s="160"/>
      <c r="DT891" s="66"/>
      <c r="DU891" s="162"/>
      <c r="DV891" s="160"/>
      <c r="EE891" s="66"/>
      <c r="EF891" s="162"/>
      <c r="EG891" s="160"/>
      <c r="ER891" s="66"/>
      <c r="ES891" s="162"/>
      <c r="ET891" s="160"/>
      <c r="FR891" s="66"/>
      <c r="FS891" s="162"/>
      <c r="FT891" s="160"/>
      <c r="GR891" s="66"/>
      <c r="GS891" s="162"/>
      <c r="GT891" s="160"/>
      <c r="HG891" s="66"/>
      <c r="HH891" s="162"/>
      <c r="HK891" s="66"/>
    </row>
    <row r="892" spans="2:219">
      <c r="B892" s="160"/>
      <c r="I892" s="161"/>
      <c r="J892" s="161"/>
      <c r="L892" s="162"/>
      <c r="M892" s="160"/>
      <c r="R892" s="66"/>
      <c r="S892" s="162"/>
      <c r="Y892" s="66"/>
      <c r="Z892" s="162"/>
      <c r="AA892" s="160"/>
      <c r="AJ892" s="66"/>
      <c r="AK892" s="162"/>
      <c r="AL892" s="160"/>
      <c r="AS892" s="66"/>
      <c r="AT892" s="162"/>
      <c r="AU892" s="160"/>
      <c r="AZ892" s="66"/>
      <c r="BA892" s="162"/>
      <c r="BB892" s="160"/>
      <c r="BK892" s="66"/>
      <c r="BL892" s="162"/>
      <c r="BM892" s="160"/>
      <c r="BS892" s="66"/>
      <c r="BT892" s="162"/>
      <c r="BU892" s="160"/>
      <c r="CA892" s="162"/>
      <c r="CB892" s="160"/>
      <c r="CH892" s="66"/>
      <c r="CI892" s="162"/>
      <c r="CJ892" s="155"/>
      <c r="CK892" s="155"/>
      <c r="CL892" s="155"/>
      <c r="CO892" s="66"/>
      <c r="CP892" s="162"/>
      <c r="CQ892" s="160"/>
      <c r="DT892" s="66"/>
      <c r="DU892" s="162"/>
      <c r="DV892" s="160"/>
      <c r="EE892" s="66"/>
      <c r="EF892" s="162"/>
      <c r="EG892" s="160"/>
      <c r="ER892" s="66"/>
      <c r="ES892" s="162"/>
      <c r="ET892" s="160"/>
      <c r="FR892" s="66"/>
      <c r="FS892" s="162"/>
      <c r="FT892" s="160"/>
      <c r="GR892" s="66"/>
      <c r="GS892" s="162"/>
      <c r="GT892" s="160"/>
      <c r="HG892" s="66"/>
      <c r="HH892" s="162"/>
      <c r="HK892" s="66"/>
    </row>
    <row r="893" spans="2:219">
      <c r="B893" s="160"/>
      <c r="I893" s="161"/>
      <c r="J893" s="161"/>
      <c r="L893" s="162"/>
      <c r="M893" s="160"/>
      <c r="R893" s="66"/>
      <c r="S893" s="162"/>
      <c r="Y893" s="66"/>
      <c r="Z893" s="162"/>
      <c r="AA893" s="160"/>
      <c r="AJ893" s="66"/>
      <c r="AK893" s="162"/>
      <c r="AL893" s="160"/>
      <c r="AS893" s="66"/>
      <c r="AT893" s="162"/>
      <c r="AU893" s="160"/>
      <c r="AZ893" s="66"/>
      <c r="BA893" s="162"/>
      <c r="BB893" s="160"/>
      <c r="BK893" s="66"/>
      <c r="BL893" s="162"/>
      <c r="BM893" s="160"/>
      <c r="BS893" s="66"/>
      <c r="BT893" s="162"/>
      <c r="BU893" s="160"/>
      <c r="CA893" s="162"/>
      <c r="CB893" s="160"/>
      <c r="CH893" s="66"/>
      <c r="CI893" s="162"/>
      <c r="CJ893" s="155"/>
      <c r="CK893" s="155"/>
      <c r="CL893" s="155"/>
      <c r="CO893" s="66"/>
      <c r="CP893" s="162"/>
      <c r="CQ893" s="160"/>
      <c r="DT893" s="66"/>
      <c r="DU893" s="162"/>
      <c r="DV893" s="160"/>
      <c r="EE893" s="66"/>
      <c r="EF893" s="162"/>
      <c r="EG893" s="160"/>
      <c r="ER893" s="66"/>
      <c r="ES893" s="162"/>
      <c r="ET893" s="160"/>
      <c r="FR893" s="66"/>
      <c r="FS893" s="162"/>
      <c r="FT893" s="160"/>
      <c r="GR893" s="66"/>
      <c r="GS893" s="162"/>
      <c r="GT893" s="160"/>
      <c r="HG893" s="66"/>
      <c r="HH893" s="162"/>
      <c r="HK893" s="66"/>
    </row>
    <row r="894" spans="2:219">
      <c r="B894" s="160"/>
      <c r="I894" s="161"/>
      <c r="J894" s="161"/>
      <c r="L894" s="162"/>
      <c r="M894" s="160"/>
      <c r="R894" s="66"/>
      <c r="S894" s="162"/>
      <c r="Y894" s="66"/>
      <c r="Z894" s="162"/>
      <c r="AA894" s="160"/>
      <c r="AJ894" s="66"/>
      <c r="AK894" s="162"/>
      <c r="AL894" s="160"/>
      <c r="AS894" s="66"/>
      <c r="AT894" s="162"/>
      <c r="AU894" s="160"/>
      <c r="AZ894" s="66"/>
      <c r="BA894" s="162"/>
      <c r="BB894" s="160"/>
      <c r="BK894" s="66"/>
      <c r="BL894" s="162"/>
      <c r="BM894" s="160"/>
      <c r="BS894" s="66"/>
      <c r="BT894" s="162"/>
      <c r="BU894" s="160"/>
      <c r="CA894" s="162"/>
      <c r="CB894" s="160"/>
      <c r="CH894" s="66"/>
      <c r="CI894" s="162"/>
      <c r="CJ894" s="155"/>
      <c r="CK894" s="155"/>
      <c r="CL894" s="155"/>
      <c r="CO894" s="66"/>
      <c r="CP894" s="162"/>
      <c r="CQ894" s="160"/>
      <c r="DT894" s="66"/>
      <c r="DU894" s="162"/>
      <c r="DV894" s="160"/>
      <c r="EE894" s="66"/>
      <c r="EF894" s="162"/>
      <c r="EG894" s="160"/>
      <c r="ER894" s="66"/>
      <c r="ES894" s="162"/>
      <c r="ET894" s="160"/>
      <c r="FR894" s="66"/>
      <c r="FS894" s="162"/>
      <c r="FT894" s="160"/>
      <c r="GR894" s="66"/>
      <c r="GS894" s="162"/>
      <c r="GT894" s="160"/>
      <c r="HG894" s="66"/>
      <c r="HH894" s="162"/>
      <c r="HK894" s="66"/>
    </row>
    <row r="895" spans="2:219">
      <c r="B895" s="160"/>
      <c r="I895" s="161"/>
      <c r="J895" s="161"/>
      <c r="L895" s="162"/>
      <c r="M895" s="160"/>
      <c r="R895" s="66"/>
      <c r="S895" s="162"/>
      <c r="Y895" s="66"/>
      <c r="Z895" s="162"/>
      <c r="AA895" s="160"/>
      <c r="AJ895" s="66"/>
      <c r="AK895" s="162"/>
      <c r="AL895" s="160"/>
      <c r="AS895" s="66"/>
      <c r="AT895" s="162"/>
      <c r="AU895" s="160"/>
      <c r="AZ895" s="66"/>
      <c r="BA895" s="162"/>
      <c r="BB895" s="160"/>
      <c r="BK895" s="66"/>
      <c r="BL895" s="162"/>
      <c r="BM895" s="160"/>
      <c r="BS895" s="66"/>
      <c r="BT895" s="162"/>
      <c r="BU895" s="160"/>
      <c r="CA895" s="162"/>
      <c r="CB895" s="160"/>
      <c r="CH895" s="66"/>
      <c r="CI895" s="162"/>
      <c r="CJ895" s="155"/>
      <c r="CK895" s="155"/>
      <c r="CL895" s="155"/>
      <c r="CO895" s="66"/>
      <c r="CP895" s="162"/>
      <c r="CQ895" s="160"/>
      <c r="DT895" s="66"/>
      <c r="DU895" s="162"/>
      <c r="DV895" s="160"/>
      <c r="EE895" s="66"/>
      <c r="EF895" s="162"/>
      <c r="EG895" s="160"/>
      <c r="ER895" s="66"/>
      <c r="ES895" s="162"/>
      <c r="ET895" s="160"/>
      <c r="FR895" s="66"/>
      <c r="FS895" s="162"/>
      <c r="FT895" s="160"/>
      <c r="GR895" s="66"/>
      <c r="GS895" s="162"/>
      <c r="GT895" s="160"/>
      <c r="HG895" s="66"/>
      <c r="HH895" s="162"/>
      <c r="HK895" s="66"/>
    </row>
    <row r="896" spans="2:219">
      <c r="B896" s="160"/>
      <c r="I896" s="161"/>
      <c r="J896" s="161"/>
      <c r="L896" s="162"/>
      <c r="M896" s="160"/>
      <c r="R896" s="66"/>
      <c r="S896" s="162"/>
      <c r="Y896" s="66"/>
      <c r="Z896" s="162"/>
      <c r="AA896" s="160"/>
      <c r="AJ896" s="66"/>
      <c r="AK896" s="162"/>
      <c r="AL896" s="160"/>
      <c r="AS896" s="66"/>
      <c r="AT896" s="162"/>
      <c r="AU896" s="160"/>
      <c r="AZ896" s="66"/>
      <c r="BA896" s="162"/>
      <c r="BB896" s="160"/>
      <c r="BK896" s="66"/>
      <c r="BL896" s="162"/>
      <c r="BM896" s="160"/>
      <c r="BS896" s="66"/>
      <c r="BT896" s="162"/>
      <c r="BU896" s="160"/>
      <c r="CA896" s="162"/>
      <c r="CB896" s="160"/>
      <c r="CH896" s="66"/>
      <c r="CI896" s="162"/>
      <c r="CJ896" s="155"/>
      <c r="CK896" s="155"/>
      <c r="CL896" s="155"/>
      <c r="CO896" s="66"/>
      <c r="CP896" s="162"/>
      <c r="CQ896" s="160"/>
      <c r="DT896" s="66"/>
      <c r="DU896" s="162"/>
      <c r="DV896" s="160"/>
      <c r="EE896" s="66"/>
      <c r="EF896" s="162"/>
      <c r="EG896" s="160"/>
      <c r="ER896" s="66"/>
      <c r="ES896" s="162"/>
      <c r="ET896" s="160"/>
      <c r="FR896" s="66"/>
      <c r="FS896" s="162"/>
      <c r="FT896" s="160"/>
      <c r="GR896" s="66"/>
      <c r="GS896" s="162"/>
      <c r="GT896" s="160"/>
      <c r="HG896" s="66"/>
      <c r="HH896" s="162"/>
      <c r="HK896" s="66"/>
    </row>
    <row r="897" spans="2:219">
      <c r="B897" s="160"/>
      <c r="I897" s="161"/>
      <c r="J897" s="161"/>
      <c r="L897" s="162"/>
      <c r="M897" s="160"/>
      <c r="R897" s="66"/>
      <c r="S897" s="162"/>
      <c r="Y897" s="66"/>
      <c r="Z897" s="162"/>
      <c r="AA897" s="160"/>
      <c r="AJ897" s="66"/>
      <c r="AK897" s="162"/>
      <c r="AL897" s="160"/>
      <c r="AS897" s="66"/>
      <c r="AT897" s="162"/>
      <c r="AU897" s="160"/>
      <c r="AZ897" s="66"/>
      <c r="BA897" s="162"/>
      <c r="BB897" s="160"/>
      <c r="BK897" s="66"/>
      <c r="BL897" s="162"/>
      <c r="BM897" s="160"/>
      <c r="BS897" s="66"/>
      <c r="BT897" s="162"/>
      <c r="BU897" s="160"/>
      <c r="CA897" s="162"/>
      <c r="CB897" s="160"/>
      <c r="CH897" s="66"/>
      <c r="CI897" s="162"/>
      <c r="CJ897" s="155"/>
      <c r="CK897" s="155"/>
      <c r="CL897" s="155"/>
      <c r="CO897" s="66"/>
      <c r="CP897" s="162"/>
      <c r="CQ897" s="160"/>
      <c r="DT897" s="66"/>
      <c r="DU897" s="162"/>
      <c r="DV897" s="160"/>
      <c r="EE897" s="66"/>
      <c r="EF897" s="162"/>
      <c r="EG897" s="160"/>
      <c r="ER897" s="66"/>
      <c r="ES897" s="162"/>
      <c r="ET897" s="160"/>
      <c r="FR897" s="66"/>
      <c r="FS897" s="162"/>
      <c r="FT897" s="160"/>
      <c r="GR897" s="66"/>
      <c r="GS897" s="162"/>
      <c r="GT897" s="160"/>
      <c r="HG897" s="66"/>
      <c r="HH897" s="162"/>
      <c r="HK897" s="66"/>
    </row>
    <row r="898" spans="2:219">
      <c r="B898" s="160"/>
      <c r="I898" s="161"/>
      <c r="J898" s="161"/>
      <c r="L898" s="162"/>
      <c r="M898" s="160"/>
      <c r="R898" s="66"/>
      <c r="S898" s="162"/>
      <c r="Y898" s="66"/>
      <c r="Z898" s="162"/>
      <c r="AA898" s="160"/>
      <c r="AJ898" s="66"/>
      <c r="AK898" s="162"/>
      <c r="AL898" s="160"/>
      <c r="AS898" s="66"/>
      <c r="AT898" s="162"/>
      <c r="AU898" s="160"/>
      <c r="AZ898" s="66"/>
      <c r="BA898" s="162"/>
      <c r="BB898" s="160"/>
      <c r="BK898" s="66"/>
      <c r="BL898" s="162"/>
      <c r="BM898" s="160"/>
      <c r="BS898" s="66"/>
      <c r="BT898" s="162"/>
      <c r="BU898" s="160"/>
      <c r="CA898" s="162"/>
      <c r="CB898" s="160"/>
      <c r="CH898" s="66"/>
      <c r="CI898" s="162"/>
      <c r="CJ898" s="155"/>
      <c r="CK898" s="155"/>
      <c r="CL898" s="155"/>
      <c r="CO898" s="66"/>
      <c r="CP898" s="162"/>
      <c r="CQ898" s="160"/>
      <c r="DT898" s="66"/>
      <c r="DU898" s="162"/>
      <c r="DV898" s="160"/>
      <c r="EE898" s="66"/>
      <c r="EF898" s="162"/>
      <c r="EG898" s="160"/>
      <c r="ER898" s="66"/>
      <c r="ES898" s="162"/>
      <c r="ET898" s="160"/>
      <c r="FR898" s="66"/>
      <c r="FS898" s="162"/>
      <c r="FT898" s="160"/>
      <c r="GR898" s="66"/>
      <c r="GS898" s="162"/>
      <c r="GT898" s="160"/>
      <c r="HG898" s="66"/>
      <c r="HH898" s="162"/>
      <c r="HK898" s="66"/>
    </row>
    <row r="899" spans="2:219">
      <c r="B899" s="160"/>
      <c r="I899" s="161"/>
      <c r="J899" s="161"/>
      <c r="L899" s="162"/>
      <c r="M899" s="160"/>
      <c r="R899" s="66"/>
      <c r="S899" s="162"/>
      <c r="Y899" s="66"/>
      <c r="Z899" s="162"/>
      <c r="AA899" s="160"/>
      <c r="AJ899" s="66"/>
      <c r="AK899" s="162"/>
      <c r="AL899" s="160"/>
      <c r="AS899" s="66"/>
      <c r="AT899" s="162"/>
      <c r="AU899" s="160"/>
      <c r="AZ899" s="66"/>
      <c r="BA899" s="162"/>
      <c r="BB899" s="160"/>
      <c r="BK899" s="66"/>
      <c r="BL899" s="162"/>
      <c r="BM899" s="160"/>
      <c r="BS899" s="66"/>
      <c r="BT899" s="162"/>
      <c r="BU899" s="160"/>
      <c r="CA899" s="162"/>
      <c r="CB899" s="160"/>
      <c r="CH899" s="66"/>
      <c r="CI899" s="162"/>
      <c r="CJ899" s="155"/>
      <c r="CK899" s="155"/>
      <c r="CL899" s="155"/>
      <c r="CO899" s="66"/>
      <c r="CP899" s="162"/>
      <c r="CQ899" s="160"/>
      <c r="DT899" s="66"/>
      <c r="DU899" s="162"/>
      <c r="DV899" s="160"/>
      <c r="EE899" s="66"/>
      <c r="EF899" s="162"/>
      <c r="EG899" s="160"/>
      <c r="ER899" s="66"/>
      <c r="ES899" s="162"/>
      <c r="ET899" s="160"/>
      <c r="FR899" s="66"/>
      <c r="FS899" s="162"/>
      <c r="FT899" s="160"/>
      <c r="GR899" s="66"/>
      <c r="GS899" s="162"/>
      <c r="GT899" s="160"/>
      <c r="HG899" s="66"/>
      <c r="HH899" s="162"/>
      <c r="HK899" s="66"/>
    </row>
    <row r="900" spans="2:219">
      <c r="B900" s="160"/>
      <c r="I900" s="161"/>
      <c r="J900" s="161"/>
      <c r="L900" s="162"/>
      <c r="M900" s="160"/>
      <c r="R900" s="66"/>
      <c r="S900" s="162"/>
      <c r="Y900" s="66"/>
      <c r="Z900" s="162"/>
      <c r="AA900" s="160"/>
      <c r="AJ900" s="66"/>
      <c r="AK900" s="162"/>
      <c r="AL900" s="160"/>
      <c r="AS900" s="66"/>
      <c r="AT900" s="162"/>
      <c r="AU900" s="160"/>
      <c r="AZ900" s="66"/>
      <c r="BA900" s="162"/>
      <c r="BB900" s="160"/>
      <c r="BK900" s="66"/>
      <c r="BL900" s="162"/>
      <c r="BM900" s="160"/>
      <c r="BS900" s="66"/>
      <c r="BT900" s="162"/>
      <c r="BU900" s="160"/>
      <c r="CA900" s="162"/>
      <c r="CB900" s="160"/>
      <c r="CH900" s="66"/>
      <c r="CI900" s="162"/>
      <c r="CJ900" s="155"/>
      <c r="CK900" s="155"/>
      <c r="CL900" s="155"/>
      <c r="CO900" s="66"/>
      <c r="CP900" s="162"/>
      <c r="CQ900" s="160"/>
      <c r="DT900" s="66"/>
      <c r="DU900" s="162"/>
      <c r="DV900" s="160"/>
      <c r="EE900" s="66"/>
      <c r="EF900" s="162"/>
      <c r="EG900" s="160"/>
      <c r="ER900" s="66"/>
      <c r="ES900" s="162"/>
      <c r="ET900" s="160"/>
      <c r="FR900" s="66"/>
      <c r="FS900" s="162"/>
      <c r="FT900" s="160"/>
      <c r="GR900" s="66"/>
      <c r="GS900" s="162"/>
      <c r="GT900" s="160"/>
      <c r="HG900" s="66"/>
      <c r="HH900" s="162"/>
      <c r="HK900" s="66"/>
    </row>
    <row r="901" spans="2:219">
      <c r="B901" s="160"/>
      <c r="I901" s="161"/>
      <c r="J901" s="161"/>
      <c r="L901" s="162"/>
      <c r="M901" s="160"/>
      <c r="R901" s="66"/>
      <c r="S901" s="162"/>
      <c r="Y901" s="66"/>
      <c r="Z901" s="162"/>
      <c r="AA901" s="160"/>
      <c r="AJ901" s="66"/>
      <c r="AK901" s="162"/>
      <c r="AL901" s="160"/>
      <c r="AS901" s="66"/>
      <c r="AT901" s="162"/>
      <c r="AU901" s="160"/>
      <c r="AZ901" s="66"/>
      <c r="BA901" s="162"/>
      <c r="BB901" s="160"/>
      <c r="BK901" s="66"/>
      <c r="BL901" s="162"/>
      <c r="BM901" s="160"/>
      <c r="BS901" s="66"/>
      <c r="BT901" s="162"/>
      <c r="BU901" s="160"/>
      <c r="CA901" s="162"/>
      <c r="CB901" s="160"/>
      <c r="CH901" s="66"/>
      <c r="CI901" s="162"/>
      <c r="CJ901" s="155"/>
      <c r="CK901" s="155"/>
      <c r="CL901" s="155"/>
      <c r="CO901" s="66"/>
      <c r="CP901" s="162"/>
      <c r="CQ901" s="160"/>
      <c r="DT901" s="66"/>
      <c r="DU901" s="162"/>
      <c r="DV901" s="160"/>
      <c r="EE901" s="66"/>
      <c r="EF901" s="162"/>
      <c r="EG901" s="160"/>
      <c r="ER901" s="66"/>
      <c r="ES901" s="162"/>
      <c r="ET901" s="160"/>
      <c r="FR901" s="66"/>
      <c r="FS901" s="162"/>
      <c r="FT901" s="160"/>
      <c r="GR901" s="66"/>
      <c r="GS901" s="162"/>
      <c r="GT901" s="160"/>
      <c r="HG901" s="66"/>
      <c r="HH901" s="162"/>
      <c r="HK901" s="66"/>
    </row>
    <row r="902" spans="2:219">
      <c r="B902" s="160"/>
      <c r="I902" s="161"/>
      <c r="J902" s="161"/>
      <c r="L902" s="162"/>
      <c r="M902" s="160"/>
      <c r="R902" s="66"/>
      <c r="S902" s="162"/>
      <c r="Y902" s="66"/>
      <c r="Z902" s="162"/>
      <c r="AA902" s="160"/>
      <c r="AJ902" s="66"/>
      <c r="AK902" s="162"/>
      <c r="AL902" s="160"/>
      <c r="AS902" s="66"/>
      <c r="AT902" s="162"/>
      <c r="AU902" s="160"/>
      <c r="AZ902" s="66"/>
      <c r="BA902" s="162"/>
      <c r="BB902" s="160"/>
      <c r="BK902" s="66"/>
      <c r="BL902" s="162"/>
      <c r="BM902" s="160"/>
      <c r="BS902" s="66"/>
      <c r="BT902" s="162"/>
      <c r="BU902" s="160"/>
      <c r="CA902" s="162"/>
      <c r="CB902" s="160"/>
      <c r="CH902" s="66"/>
      <c r="CI902" s="162"/>
      <c r="CJ902" s="155"/>
      <c r="CK902" s="155"/>
      <c r="CL902" s="155"/>
      <c r="CO902" s="66"/>
      <c r="CP902" s="162"/>
      <c r="CQ902" s="160"/>
      <c r="DT902" s="66"/>
      <c r="DU902" s="162"/>
      <c r="DV902" s="160"/>
      <c r="EE902" s="66"/>
      <c r="EF902" s="162"/>
      <c r="EG902" s="160"/>
      <c r="ER902" s="66"/>
      <c r="ES902" s="162"/>
      <c r="ET902" s="160"/>
      <c r="FR902" s="66"/>
      <c r="FS902" s="162"/>
      <c r="FT902" s="160"/>
      <c r="GR902" s="66"/>
      <c r="GS902" s="162"/>
      <c r="GT902" s="160"/>
      <c r="HG902" s="66"/>
      <c r="HH902" s="162"/>
      <c r="HK902" s="66"/>
    </row>
    <row r="903" spans="2:219">
      <c r="B903" s="160"/>
      <c r="I903" s="161"/>
      <c r="J903" s="161"/>
      <c r="L903" s="162"/>
      <c r="M903" s="160"/>
      <c r="R903" s="66"/>
      <c r="S903" s="162"/>
      <c r="Y903" s="66"/>
      <c r="Z903" s="162"/>
      <c r="AA903" s="160"/>
      <c r="AJ903" s="66"/>
      <c r="AK903" s="162"/>
      <c r="AL903" s="160"/>
      <c r="AS903" s="66"/>
      <c r="AT903" s="162"/>
      <c r="AU903" s="160"/>
      <c r="AZ903" s="66"/>
      <c r="BA903" s="162"/>
      <c r="BB903" s="160"/>
      <c r="BK903" s="66"/>
      <c r="BL903" s="162"/>
      <c r="BM903" s="160"/>
      <c r="BS903" s="66"/>
      <c r="BT903" s="162"/>
      <c r="BU903" s="160"/>
      <c r="CA903" s="162"/>
      <c r="CB903" s="160"/>
      <c r="CH903" s="66"/>
      <c r="CI903" s="162"/>
      <c r="CJ903" s="155"/>
      <c r="CK903" s="155"/>
      <c r="CL903" s="155"/>
      <c r="CO903" s="66"/>
      <c r="CP903" s="162"/>
      <c r="CQ903" s="160"/>
      <c r="DT903" s="66"/>
      <c r="DU903" s="162"/>
      <c r="DV903" s="160"/>
      <c r="EE903" s="66"/>
      <c r="EF903" s="162"/>
      <c r="EG903" s="160"/>
      <c r="ER903" s="66"/>
      <c r="ES903" s="162"/>
      <c r="ET903" s="160"/>
      <c r="FR903" s="66"/>
      <c r="FS903" s="162"/>
      <c r="FT903" s="160"/>
      <c r="GR903" s="66"/>
      <c r="GS903" s="162"/>
      <c r="GT903" s="160"/>
      <c r="HG903" s="66"/>
      <c r="HH903" s="162"/>
      <c r="HK903" s="66"/>
    </row>
    <row r="904" spans="2:219">
      <c r="B904" s="160"/>
      <c r="I904" s="161"/>
      <c r="J904" s="161"/>
      <c r="L904" s="162"/>
      <c r="M904" s="160"/>
      <c r="R904" s="66"/>
      <c r="S904" s="162"/>
      <c r="Y904" s="66"/>
      <c r="Z904" s="162"/>
      <c r="AA904" s="160"/>
      <c r="AJ904" s="66"/>
      <c r="AK904" s="162"/>
      <c r="AL904" s="160"/>
      <c r="AS904" s="66"/>
      <c r="AT904" s="162"/>
      <c r="AU904" s="160"/>
      <c r="AZ904" s="66"/>
      <c r="BA904" s="162"/>
      <c r="BB904" s="160"/>
      <c r="BK904" s="66"/>
      <c r="BL904" s="162"/>
      <c r="BM904" s="160"/>
      <c r="BS904" s="66"/>
      <c r="BT904" s="162"/>
      <c r="BU904" s="160"/>
      <c r="CA904" s="162"/>
      <c r="CB904" s="160"/>
      <c r="CH904" s="66"/>
      <c r="CI904" s="162"/>
      <c r="CJ904" s="155"/>
      <c r="CK904" s="155"/>
      <c r="CL904" s="155"/>
      <c r="CO904" s="66"/>
      <c r="CP904" s="162"/>
      <c r="CQ904" s="160"/>
      <c r="DT904" s="66"/>
      <c r="DU904" s="162"/>
      <c r="DV904" s="160"/>
      <c r="EE904" s="66"/>
      <c r="EF904" s="162"/>
      <c r="EG904" s="160"/>
      <c r="ER904" s="66"/>
      <c r="ES904" s="162"/>
      <c r="ET904" s="160"/>
      <c r="FR904" s="66"/>
      <c r="FS904" s="162"/>
      <c r="FT904" s="160"/>
      <c r="GR904" s="66"/>
      <c r="GS904" s="162"/>
      <c r="GT904" s="160"/>
      <c r="HG904" s="66"/>
      <c r="HH904" s="162"/>
      <c r="HK904" s="66"/>
    </row>
    <row r="905" spans="2:219">
      <c r="B905" s="160"/>
      <c r="I905" s="161"/>
      <c r="J905" s="161"/>
      <c r="L905" s="162"/>
      <c r="M905" s="160"/>
      <c r="R905" s="66"/>
      <c r="S905" s="162"/>
      <c r="Y905" s="66"/>
      <c r="Z905" s="162"/>
      <c r="AA905" s="160"/>
      <c r="AJ905" s="66"/>
      <c r="AK905" s="162"/>
      <c r="AL905" s="160"/>
      <c r="AS905" s="66"/>
      <c r="AT905" s="162"/>
      <c r="AU905" s="160"/>
      <c r="AZ905" s="66"/>
      <c r="BA905" s="162"/>
      <c r="BB905" s="160"/>
      <c r="BK905" s="66"/>
      <c r="BL905" s="162"/>
      <c r="BM905" s="160"/>
      <c r="BS905" s="66"/>
      <c r="BT905" s="162"/>
      <c r="BU905" s="160"/>
      <c r="CA905" s="162"/>
      <c r="CB905" s="160"/>
      <c r="CH905" s="66"/>
      <c r="CI905" s="162"/>
      <c r="CJ905" s="155"/>
      <c r="CK905" s="155"/>
      <c r="CL905" s="155"/>
      <c r="CO905" s="66"/>
      <c r="CP905" s="162"/>
      <c r="CQ905" s="160"/>
      <c r="DT905" s="66"/>
      <c r="DU905" s="162"/>
      <c r="DV905" s="160"/>
      <c r="EE905" s="66"/>
      <c r="EF905" s="162"/>
      <c r="EG905" s="160"/>
      <c r="ER905" s="66"/>
      <c r="ES905" s="162"/>
      <c r="ET905" s="160"/>
      <c r="FR905" s="66"/>
      <c r="FS905" s="162"/>
      <c r="FT905" s="160"/>
      <c r="GR905" s="66"/>
      <c r="GS905" s="162"/>
      <c r="GT905" s="160"/>
      <c r="HG905" s="66"/>
      <c r="HH905" s="162"/>
      <c r="HK905" s="66"/>
    </row>
    <row r="906" spans="2:219">
      <c r="B906" s="160"/>
      <c r="I906" s="161"/>
      <c r="J906" s="161"/>
      <c r="L906" s="162"/>
      <c r="M906" s="160"/>
      <c r="R906" s="66"/>
      <c r="S906" s="162"/>
      <c r="Y906" s="66"/>
      <c r="Z906" s="162"/>
      <c r="AA906" s="160"/>
      <c r="AJ906" s="66"/>
      <c r="AK906" s="162"/>
      <c r="AL906" s="160"/>
      <c r="AS906" s="66"/>
      <c r="AT906" s="162"/>
      <c r="AU906" s="160"/>
      <c r="AZ906" s="66"/>
      <c r="BA906" s="162"/>
      <c r="BB906" s="160"/>
      <c r="BK906" s="66"/>
      <c r="BL906" s="162"/>
      <c r="BM906" s="160"/>
      <c r="BS906" s="66"/>
      <c r="BT906" s="162"/>
      <c r="BU906" s="160"/>
      <c r="CA906" s="162"/>
      <c r="CB906" s="160"/>
      <c r="CH906" s="66"/>
      <c r="CI906" s="162"/>
      <c r="CJ906" s="155"/>
      <c r="CK906" s="155"/>
      <c r="CL906" s="155"/>
      <c r="CO906" s="66"/>
      <c r="CP906" s="162"/>
      <c r="CQ906" s="160"/>
      <c r="DT906" s="66"/>
      <c r="DU906" s="162"/>
      <c r="DV906" s="160"/>
      <c r="EE906" s="66"/>
      <c r="EF906" s="162"/>
      <c r="EG906" s="160"/>
      <c r="ER906" s="66"/>
      <c r="ES906" s="162"/>
      <c r="ET906" s="160"/>
      <c r="FR906" s="66"/>
      <c r="FS906" s="162"/>
      <c r="FT906" s="160"/>
      <c r="GR906" s="66"/>
      <c r="GS906" s="162"/>
      <c r="GT906" s="160"/>
      <c r="HG906" s="66"/>
      <c r="HH906" s="162"/>
      <c r="HK906" s="66"/>
    </row>
    <row r="907" spans="2:219">
      <c r="B907" s="160"/>
      <c r="I907" s="161"/>
      <c r="J907" s="161"/>
      <c r="L907" s="162"/>
      <c r="M907" s="160"/>
      <c r="R907" s="66"/>
      <c r="S907" s="162"/>
      <c r="Y907" s="66"/>
      <c r="Z907" s="162"/>
      <c r="AA907" s="160"/>
      <c r="AJ907" s="66"/>
      <c r="AK907" s="162"/>
      <c r="AL907" s="160"/>
      <c r="AS907" s="66"/>
      <c r="AT907" s="162"/>
      <c r="AU907" s="160"/>
      <c r="AZ907" s="66"/>
      <c r="BA907" s="162"/>
      <c r="BB907" s="160"/>
      <c r="BK907" s="66"/>
      <c r="BL907" s="162"/>
      <c r="BM907" s="160"/>
      <c r="BS907" s="66"/>
      <c r="BT907" s="162"/>
      <c r="BU907" s="160"/>
      <c r="CA907" s="162"/>
      <c r="CB907" s="160"/>
      <c r="CH907" s="66"/>
      <c r="CI907" s="162"/>
      <c r="CJ907" s="155"/>
      <c r="CK907" s="155"/>
      <c r="CL907" s="155"/>
      <c r="CO907" s="66"/>
      <c r="CP907" s="162"/>
      <c r="CQ907" s="160"/>
      <c r="DT907" s="66"/>
      <c r="DU907" s="162"/>
      <c r="DV907" s="160"/>
      <c r="EE907" s="66"/>
      <c r="EF907" s="162"/>
      <c r="EG907" s="160"/>
      <c r="ER907" s="66"/>
      <c r="ES907" s="162"/>
      <c r="ET907" s="160"/>
      <c r="FR907" s="66"/>
      <c r="FS907" s="162"/>
      <c r="FT907" s="160"/>
      <c r="GR907" s="66"/>
      <c r="GS907" s="162"/>
      <c r="GT907" s="160"/>
      <c r="HG907" s="66"/>
      <c r="HH907" s="162"/>
      <c r="HK907" s="66"/>
    </row>
    <row r="908" spans="2:219">
      <c r="B908" s="160"/>
      <c r="I908" s="161"/>
      <c r="J908" s="161"/>
      <c r="L908" s="162"/>
      <c r="M908" s="160"/>
      <c r="R908" s="66"/>
      <c r="S908" s="162"/>
      <c r="Y908" s="66"/>
      <c r="Z908" s="162"/>
      <c r="AA908" s="160"/>
      <c r="AJ908" s="66"/>
      <c r="AK908" s="162"/>
      <c r="AL908" s="160"/>
      <c r="AS908" s="66"/>
      <c r="AT908" s="162"/>
      <c r="AU908" s="160"/>
      <c r="AZ908" s="66"/>
      <c r="BA908" s="162"/>
      <c r="BB908" s="160"/>
      <c r="BK908" s="66"/>
      <c r="BL908" s="162"/>
      <c r="BM908" s="160"/>
      <c r="BS908" s="66"/>
      <c r="BT908" s="162"/>
      <c r="BU908" s="160"/>
      <c r="CA908" s="162"/>
      <c r="CB908" s="160"/>
      <c r="CH908" s="66"/>
      <c r="CI908" s="162"/>
      <c r="CJ908" s="155"/>
      <c r="CK908" s="155"/>
      <c r="CL908" s="155"/>
      <c r="CO908" s="66"/>
      <c r="CP908" s="162"/>
      <c r="CQ908" s="160"/>
      <c r="DT908" s="66"/>
      <c r="DU908" s="162"/>
      <c r="DV908" s="160"/>
      <c r="EE908" s="66"/>
      <c r="EF908" s="162"/>
      <c r="EG908" s="160"/>
      <c r="ER908" s="66"/>
      <c r="ES908" s="162"/>
      <c r="ET908" s="160"/>
      <c r="FR908" s="66"/>
      <c r="FS908" s="162"/>
      <c r="FT908" s="160"/>
      <c r="GR908" s="66"/>
      <c r="GS908" s="162"/>
      <c r="GT908" s="160"/>
      <c r="HG908" s="66"/>
      <c r="HH908" s="162"/>
      <c r="HK908" s="66"/>
    </row>
    <row r="909" spans="2:219">
      <c r="B909" s="160"/>
      <c r="I909" s="161"/>
      <c r="J909" s="161"/>
      <c r="L909" s="162"/>
      <c r="M909" s="160"/>
      <c r="R909" s="66"/>
      <c r="S909" s="162"/>
      <c r="Y909" s="66"/>
      <c r="Z909" s="162"/>
      <c r="AA909" s="160"/>
      <c r="AJ909" s="66"/>
      <c r="AK909" s="162"/>
      <c r="AL909" s="160"/>
      <c r="AS909" s="66"/>
      <c r="AT909" s="162"/>
      <c r="AU909" s="160"/>
      <c r="AZ909" s="66"/>
      <c r="BA909" s="162"/>
      <c r="BB909" s="160"/>
      <c r="BK909" s="66"/>
      <c r="BL909" s="162"/>
      <c r="BM909" s="160"/>
      <c r="BS909" s="66"/>
      <c r="BT909" s="162"/>
      <c r="BU909" s="160"/>
      <c r="CA909" s="162"/>
      <c r="CB909" s="160"/>
      <c r="CH909" s="66"/>
      <c r="CI909" s="162"/>
      <c r="CJ909" s="155"/>
      <c r="CK909" s="155"/>
      <c r="CL909" s="155"/>
      <c r="CO909" s="66"/>
      <c r="CP909" s="162"/>
      <c r="CQ909" s="160"/>
      <c r="DT909" s="66"/>
      <c r="DU909" s="162"/>
      <c r="DV909" s="160"/>
      <c r="EE909" s="66"/>
      <c r="EF909" s="162"/>
      <c r="EG909" s="160"/>
      <c r="ER909" s="66"/>
      <c r="ES909" s="162"/>
      <c r="ET909" s="160"/>
      <c r="FR909" s="66"/>
      <c r="FS909" s="162"/>
      <c r="FT909" s="160"/>
      <c r="GR909" s="66"/>
      <c r="GS909" s="162"/>
      <c r="GT909" s="160"/>
      <c r="HG909" s="66"/>
      <c r="HH909" s="162"/>
      <c r="HK909" s="66"/>
    </row>
    <row r="910" spans="2:219">
      <c r="B910" s="160"/>
      <c r="I910" s="161"/>
      <c r="J910" s="161"/>
      <c r="L910" s="162"/>
      <c r="M910" s="160"/>
      <c r="R910" s="66"/>
      <c r="S910" s="162"/>
      <c r="Y910" s="66"/>
      <c r="Z910" s="162"/>
      <c r="AA910" s="160"/>
      <c r="AJ910" s="66"/>
      <c r="AK910" s="162"/>
      <c r="AL910" s="160"/>
      <c r="AS910" s="66"/>
      <c r="AT910" s="162"/>
      <c r="AU910" s="160"/>
      <c r="AZ910" s="66"/>
      <c r="BA910" s="162"/>
      <c r="BB910" s="160"/>
      <c r="BK910" s="66"/>
      <c r="BL910" s="162"/>
      <c r="BM910" s="160"/>
      <c r="BS910" s="66"/>
      <c r="BT910" s="162"/>
      <c r="BU910" s="160"/>
      <c r="CA910" s="162"/>
      <c r="CB910" s="160"/>
      <c r="CH910" s="66"/>
      <c r="CI910" s="162"/>
      <c r="CJ910" s="155"/>
      <c r="CK910" s="155"/>
      <c r="CL910" s="155"/>
      <c r="CO910" s="66"/>
      <c r="CP910" s="162"/>
      <c r="CQ910" s="160"/>
      <c r="DT910" s="66"/>
      <c r="DU910" s="162"/>
      <c r="DV910" s="160"/>
      <c r="EE910" s="66"/>
      <c r="EF910" s="162"/>
      <c r="EG910" s="160"/>
      <c r="ER910" s="66"/>
      <c r="ES910" s="162"/>
      <c r="ET910" s="160"/>
      <c r="FR910" s="66"/>
      <c r="FS910" s="162"/>
      <c r="FT910" s="160"/>
      <c r="GR910" s="66"/>
      <c r="GS910" s="162"/>
      <c r="GT910" s="160"/>
      <c r="HG910" s="66"/>
      <c r="HH910" s="162"/>
      <c r="HK910" s="66"/>
    </row>
    <row r="911" spans="2:219">
      <c r="B911" s="160"/>
      <c r="I911" s="161"/>
      <c r="J911" s="161"/>
      <c r="L911" s="162"/>
      <c r="M911" s="160"/>
      <c r="R911" s="66"/>
      <c r="S911" s="162"/>
      <c r="Y911" s="66"/>
      <c r="Z911" s="162"/>
      <c r="AA911" s="160"/>
      <c r="AJ911" s="66"/>
      <c r="AK911" s="162"/>
      <c r="AL911" s="160"/>
      <c r="AS911" s="66"/>
      <c r="AT911" s="162"/>
      <c r="AU911" s="160"/>
      <c r="AZ911" s="66"/>
      <c r="BA911" s="162"/>
      <c r="BB911" s="160"/>
      <c r="BK911" s="66"/>
      <c r="BL911" s="162"/>
      <c r="BM911" s="160"/>
      <c r="BS911" s="66"/>
      <c r="BT911" s="162"/>
      <c r="BU911" s="160"/>
      <c r="CA911" s="162"/>
      <c r="CB911" s="160"/>
      <c r="CH911" s="66"/>
      <c r="CI911" s="162"/>
      <c r="CJ911" s="155"/>
      <c r="CK911" s="155"/>
      <c r="CL911" s="155"/>
      <c r="CO911" s="66"/>
      <c r="CP911" s="162"/>
      <c r="CQ911" s="160"/>
      <c r="DT911" s="66"/>
      <c r="DU911" s="162"/>
      <c r="DV911" s="160"/>
      <c r="EE911" s="66"/>
      <c r="EF911" s="162"/>
      <c r="EG911" s="160"/>
      <c r="ER911" s="66"/>
      <c r="ES911" s="162"/>
      <c r="ET911" s="160"/>
      <c r="FR911" s="66"/>
      <c r="FS911" s="162"/>
      <c r="FT911" s="160"/>
      <c r="GR911" s="66"/>
      <c r="GS911" s="162"/>
      <c r="GT911" s="160"/>
      <c r="HG911" s="66"/>
      <c r="HH911" s="162"/>
      <c r="HK911" s="66"/>
    </row>
    <row r="912" spans="2:219">
      <c r="B912" s="160"/>
      <c r="I912" s="161"/>
      <c r="J912" s="161"/>
      <c r="L912" s="162"/>
      <c r="M912" s="160"/>
      <c r="R912" s="66"/>
      <c r="S912" s="162"/>
      <c r="Y912" s="66"/>
      <c r="Z912" s="162"/>
      <c r="AA912" s="160"/>
      <c r="AJ912" s="66"/>
      <c r="AK912" s="162"/>
      <c r="AL912" s="160"/>
      <c r="AS912" s="66"/>
      <c r="AT912" s="162"/>
      <c r="AU912" s="160"/>
      <c r="AZ912" s="66"/>
      <c r="BA912" s="162"/>
      <c r="BB912" s="160"/>
      <c r="BK912" s="66"/>
      <c r="BL912" s="162"/>
      <c r="BM912" s="160"/>
      <c r="BS912" s="66"/>
      <c r="BT912" s="162"/>
      <c r="BU912" s="160"/>
      <c r="CA912" s="162"/>
      <c r="CB912" s="160"/>
      <c r="CH912" s="66"/>
      <c r="CI912" s="162"/>
      <c r="CJ912" s="155"/>
      <c r="CK912" s="155"/>
      <c r="CL912" s="155"/>
      <c r="CO912" s="66"/>
      <c r="CP912" s="162"/>
      <c r="CQ912" s="160"/>
      <c r="DT912" s="66"/>
      <c r="DU912" s="162"/>
      <c r="DV912" s="160"/>
      <c r="EE912" s="66"/>
      <c r="EF912" s="162"/>
      <c r="EG912" s="160"/>
      <c r="ER912" s="66"/>
      <c r="ES912" s="162"/>
      <c r="ET912" s="160"/>
      <c r="FR912" s="66"/>
      <c r="FS912" s="162"/>
      <c r="FT912" s="160"/>
      <c r="GR912" s="66"/>
      <c r="GS912" s="162"/>
      <c r="GT912" s="160"/>
      <c r="HG912" s="66"/>
      <c r="HH912" s="162"/>
      <c r="HK912" s="66"/>
    </row>
    <row r="913" spans="2:219">
      <c r="B913" s="160"/>
      <c r="I913" s="161"/>
      <c r="J913" s="161"/>
      <c r="L913" s="162"/>
      <c r="M913" s="160"/>
      <c r="R913" s="66"/>
      <c r="S913" s="162"/>
      <c r="Y913" s="66"/>
      <c r="Z913" s="162"/>
      <c r="AA913" s="160"/>
      <c r="AJ913" s="66"/>
      <c r="AK913" s="162"/>
      <c r="AL913" s="160"/>
      <c r="AS913" s="66"/>
      <c r="AT913" s="162"/>
      <c r="AU913" s="160"/>
      <c r="AZ913" s="66"/>
      <c r="BA913" s="162"/>
      <c r="BB913" s="160"/>
      <c r="BK913" s="66"/>
      <c r="BL913" s="162"/>
      <c r="BM913" s="160"/>
      <c r="BS913" s="66"/>
      <c r="BT913" s="162"/>
      <c r="BU913" s="160"/>
      <c r="CA913" s="162"/>
      <c r="CB913" s="160"/>
      <c r="CH913" s="66"/>
      <c r="CI913" s="162"/>
      <c r="CJ913" s="155"/>
      <c r="CK913" s="155"/>
      <c r="CL913" s="155"/>
      <c r="CO913" s="66"/>
      <c r="CP913" s="162"/>
      <c r="CQ913" s="160"/>
      <c r="DT913" s="66"/>
      <c r="DU913" s="162"/>
      <c r="DV913" s="160"/>
      <c r="EE913" s="66"/>
      <c r="EF913" s="162"/>
      <c r="EG913" s="160"/>
      <c r="ER913" s="66"/>
      <c r="ES913" s="162"/>
      <c r="ET913" s="160"/>
      <c r="FR913" s="66"/>
      <c r="FS913" s="162"/>
      <c r="FT913" s="160"/>
      <c r="GR913" s="66"/>
      <c r="GS913" s="162"/>
      <c r="GT913" s="160"/>
      <c r="HG913" s="66"/>
      <c r="HH913" s="162"/>
      <c r="HK913" s="66"/>
    </row>
    <row r="914" spans="2:219">
      <c r="B914" s="160"/>
      <c r="I914" s="161"/>
      <c r="J914" s="161"/>
      <c r="L914" s="162"/>
      <c r="M914" s="160"/>
      <c r="R914" s="66"/>
      <c r="S914" s="162"/>
      <c r="Y914" s="66"/>
      <c r="Z914" s="162"/>
      <c r="AA914" s="160"/>
      <c r="AJ914" s="66"/>
      <c r="AK914" s="162"/>
      <c r="AL914" s="160"/>
      <c r="AS914" s="66"/>
      <c r="AT914" s="162"/>
      <c r="AU914" s="160"/>
      <c r="AZ914" s="66"/>
      <c r="BA914" s="162"/>
      <c r="BB914" s="160"/>
      <c r="BK914" s="66"/>
      <c r="BL914" s="162"/>
      <c r="BM914" s="160"/>
      <c r="BS914" s="66"/>
      <c r="BT914" s="162"/>
      <c r="BU914" s="160"/>
      <c r="CA914" s="162"/>
      <c r="CB914" s="160"/>
      <c r="CH914" s="66"/>
      <c r="CI914" s="162"/>
      <c r="CJ914" s="155"/>
      <c r="CK914" s="155"/>
      <c r="CL914" s="155"/>
      <c r="CO914" s="66"/>
      <c r="CP914" s="162"/>
      <c r="CQ914" s="160"/>
      <c r="DT914" s="66"/>
      <c r="DU914" s="162"/>
      <c r="DV914" s="160"/>
      <c r="EE914" s="66"/>
      <c r="EF914" s="162"/>
      <c r="EG914" s="160"/>
      <c r="ER914" s="66"/>
      <c r="ES914" s="162"/>
      <c r="ET914" s="160"/>
      <c r="FR914" s="66"/>
      <c r="FS914" s="162"/>
      <c r="FT914" s="160"/>
      <c r="GR914" s="66"/>
      <c r="GS914" s="162"/>
      <c r="GT914" s="160"/>
      <c r="HG914" s="66"/>
      <c r="HH914" s="162"/>
      <c r="HK914" s="66"/>
    </row>
    <row r="915" spans="2:219">
      <c r="B915" s="160"/>
      <c r="I915" s="161"/>
      <c r="J915" s="161"/>
      <c r="L915" s="162"/>
      <c r="M915" s="160"/>
      <c r="R915" s="66"/>
      <c r="S915" s="162"/>
      <c r="Y915" s="66"/>
      <c r="Z915" s="162"/>
      <c r="AA915" s="160"/>
      <c r="AJ915" s="66"/>
      <c r="AK915" s="162"/>
      <c r="AL915" s="160"/>
      <c r="AS915" s="66"/>
      <c r="AT915" s="162"/>
      <c r="AU915" s="160"/>
      <c r="AZ915" s="66"/>
      <c r="BA915" s="162"/>
      <c r="BB915" s="160"/>
      <c r="BK915" s="66"/>
      <c r="BL915" s="162"/>
      <c r="BM915" s="160"/>
      <c r="BS915" s="66"/>
      <c r="BT915" s="162"/>
      <c r="BU915" s="160"/>
      <c r="CA915" s="162"/>
      <c r="CB915" s="160"/>
      <c r="CH915" s="66"/>
      <c r="CI915" s="162"/>
      <c r="CJ915" s="155"/>
      <c r="CK915" s="155"/>
      <c r="CL915" s="155"/>
      <c r="CO915" s="66"/>
      <c r="CP915" s="162"/>
      <c r="CQ915" s="160"/>
      <c r="DT915" s="66"/>
      <c r="DU915" s="162"/>
      <c r="DV915" s="160"/>
      <c r="EE915" s="66"/>
      <c r="EF915" s="162"/>
      <c r="EG915" s="160"/>
      <c r="ER915" s="66"/>
      <c r="ES915" s="162"/>
      <c r="ET915" s="160"/>
      <c r="FR915" s="66"/>
      <c r="FS915" s="162"/>
      <c r="FT915" s="160"/>
      <c r="GR915" s="66"/>
      <c r="GS915" s="162"/>
      <c r="GT915" s="160"/>
      <c r="HG915" s="66"/>
      <c r="HH915" s="162"/>
      <c r="HK915" s="66"/>
    </row>
    <row r="916" spans="2:219">
      <c r="B916" s="160"/>
      <c r="I916" s="161"/>
      <c r="J916" s="161"/>
      <c r="L916" s="162"/>
      <c r="M916" s="160"/>
      <c r="R916" s="66"/>
      <c r="S916" s="162"/>
      <c r="Y916" s="66"/>
      <c r="Z916" s="162"/>
      <c r="AA916" s="160"/>
      <c r="AJ916" s="66"/>
      <c r="AK916" s="162"/>
      <c r="AL916" s="160"/>
      <c r="AS916" s="66"/>
      <c r="AT916" s="162"/>
      <c r="AU916" s="160"/>
      <c r="AZ916" s="66"/>
      <c r="BA916" s="162"/>
      <c r="BB916" s="160"/>
      <c r="BK916" s="66"/>
      <c r="BL916" s="162"/>
      <c r="BM916" s="160"/>
      <c r="BS916" s="66"/>
      <c r="BT916" s="162"/>
      <c r="BU916" s="160"/>
      <c r="CA916" s="162"/>
      <c r="CB916" s="160"/>
      <c r="CH916" s="66"/>
      <c r="CI916" s="162"/>
      <c r="CJ916" s="155"/>
      <c r="CK916" s="155"/>
      <c r="CL916" s="155"/>
      <c r="CO916" s="66"/>
      <c r="CP916" s="162"/>
      <c r="CQ916" s="160"/>
      <c r="DT916" s="66"/>
      <c r="DU916" s="162"/>
      <c r="DV916" s="160"/>
      <c r="EE916" s="66"/>
      <c r="EF916" s="162"/>
      <c r="EG916" s="160"/>
      <c r="ER916" s="66"/>
      <c r="ES916" s="162"/>
      <c r="ET916" s="160"/>
      <c r="FR916" s="66"/>
      <c r="FS916" s="162"/>
      <c r="FT916" s="160"/>
      <c r="GR916" s="66"/>
      <c r="GS916" s="162"/>
      <c r="GT916" s="160"/>
      <c r="HG916" s="66"/>
      <c r="HH916" s="162"/>
      <c r="HK916" s="66"/>
    </row>
    <row r="917" spans="2:219">
      <c r="B917" s="160"/>
      <c r="I917" s="161"/>
      <c r="J917" s="161"/>
      <c r="L917" s="162"/>
      <c r="M917" s="160"/>
      <c r="R917" s="66"/>
      <c r="S917" s="162"/>
      <c r="Y917" s="66"/>
      <c r="Z917" s="162"/>
      <c r="AA917" s="160"/>
      <c r="AJ917" s="66"/>
      <c r="AK917" s="162"/>
      <c r="AL917" s="160"/>
      <c r="AS917" s="66"/>
      <c r="AT917" s="162"/>
      <c r="AU917" s="160"/>
      <c r="AZ917" s="66"/>
      <c r="BA917" s="162"/>
      <c r="BB917" s="160"/>
      <c r="BK917" s="66"/>
      <c r="BL917" s="162"/>
      <c r="BM917" s="160"/>
      <c r="BS917" s="66"/>
      <c r="BT917" s="162"/>
      <c r="BU917" s="160"/>
      <c r="CA917" s="162"/>
      <c r="CB917" s="160"/>
      <c r="CH917" s="66"/>
      <c r="CI917" s="162"/>
      <c r="CJ917" s="155"/>
      <c r="CK917" s="155"/>
      <c r="CL917" s="155"/>
      <c r="CO917" s="66"/>
      <c r="CP917" s="162"/>
      <c r="CQ917" s="160"/>
      <c r="DT917" s="66"/>
      <c r="DU917" s="162"/>
      <c r="DV917" s="160"/>
      <c r="EE917" s="66"/>
      <c r="EF917" s="162"/>
      <c r="EG917" s="160"/>
      <c r="ER917" s="66"/>
      <c r="ES917" s="162"/>
      <c r="ET917" s="160"/>
      <c r="FR917" s="66"/>
      <c r="FS917" s="162"/>
      <c r="FT917" s="160"/>
      <c r="GR917" s="66"/>
      <c r="GS917" s="162"/>
      <c r="GT917" s="160"/>
      <c r="HG917" s="66"/>
      <c r="HH917" s="162"/>
      <c r="HK917" s="66"/>
    </row>
    <row r="918" spans="2:219">
      <c r="B918" s="160"/>
      <c r="I918" s="161"/>
      <c r="J918" s="161"/>
      <c r="L918" s="162"/>
      <c r="M918" s="160"/>
      <c r="R918" s="66"/>
      <c r="S918" s="162"/>
      <c r="Y918" s="66"/>
      <c r="Z918" s="162"/>
      <c r="AA918" s="160"/>
      <c r="AJ918" s="66"/>
      <c r="AK918" s="162"/>
      <c r="AL918" s="160"/>
      <c r="AS918" s="66"/>
      <c r="AT918" s="162"/>
      <c r="AU918" s="160"/>
      <c r="AZ918" s="66"/>
      <c r="BA918" s="162"/>
      <c r="BB918" s="160"/>
      <c r="BK918" s="66"/>
      <c r="BL918" s="162"/>
      <c r="BM918" s="160"/>
      <c r="BS918" s="66"/>
      <c r="BT918" s="162"/>
      <c r="BU918" s="160"/>
      <c r="CA918" s="162"/>
      <c r="CB918" s="160"/>
      <c r="CH918" s="66"/>
      <c r="CI918" s="162"/>
      <c r="CJ918" s="155"/>
      <c r="CK918" s="155"/>
      <c r="CL918" s="155"/>
      <c r="CO918" s="66"/>
      <c r="CP918" s="162"/>
      <c r="CQ918" s="160"/>
      <c r="DT918" s="66"/>
      <c r="DU918" s="162"/>
      <c r="DV918" s="160"/>
      <c r="EE918" s="66"/>
      <c r="EF918" s="162"/>
      <c r="EG918" s="160"/>
      <c r="ER918" s="66"/>
      <c r="ES918" s="162"/>
      <c r="ET918" s="160"/>
      <c r="FR918" s="66"/>
      <c r="FS918" s="162"/>
      <c r="FT918" s="160"/>
      <c r="GR918" s="66"/>
      <c r="GS918" s="162"/>
      <c r="GT918" s="160"/>
      <c r="HG918" s="66"/>
      <c r="HH918" s="162"/>
      <c r="HK918" s="66"/>
    </row>
    <row r="919" spans="2:219">
      <c r="B919" s="160"/>
      <c r="I919" s="161"/>
      <c r="J919" s="161"/>
      <c r="L919" s="162"/>
      <c r="M919" s="160"/>
      <c r="R919" s="66"/>
      <c r="S919" s="162"/>
      <c r="Y919" s="66"/>
      <c r="Z919" s="162"/>
      <c r="AA919" s="160"/>
      <c r="AJ919" s="66"/>
      <c r="AK919" s="162"/>
      <c r="AL919" s="160"/>
      <c r="AS919" s="66"/>
      <c r="AT919" s="162"/>
      <c r="AU919" s="160"/>
      <c r="AZ919" s="66"/>
      <c r="BA919" s="162"/>
      <c r="BB919" s="160"/>
      <c r="BK919" s="66"/>
      <c r="BL919" s="162"/>
      <c r="BM919" s="160"/>
      <c r="BS919" s="66"/>
      <c r="BT919" s="162"/>
      <c r="BU919" s="160"/>
      <c r="CA919" s="162"/>
      <c r="CB919" s="160"/>
      <c r="CH919" s="66"/>
      <c r="CI919" s="162"/>
      <c r="CJ919" s="155"/>
      <c r="CK919" s="155"/>
      <c r="CL919" s="155"/>
      <c r="CO919" s="66"/>
      <c r="CP919" s="162"/>
      <c r="CQ919" s="160"/>
      <c r="DT919" s="66"/>
      <c r="DU919" s="162"/>
      <c r="DV919" s="160"/>
      <c r="EE919" s="66"/>
      <c r="EF919" s="162"/>
      <c r="EG919" s="160"/>
      <c r="ER919" s="66"/>
      <c r="ES919" s="162"/>
      <c r="ET919" s="160"/>
      <c r="FR919" s="66"/>
      <c r="FS919" s="162"/>
      <c r="FT919" s="160"/>
      <c r="GR919" s="66"/>
      <c r="GS919" s="162"/>
      <c r="GT919" s="160"/>
      <c r="HG919" s="66"/>
      <c r="HH919" s="162"/>
      <c r="HK919" s="66"/>
    </row>
    <row r="920" spans="2:219">
      <c r="B920" s="160"/>
      <c r="I920" s="161"/>
      <c r="J920" s="161"/>
      <c r="L920" s="162"/>
      <c r="M920" s="160"/>
      <c r="R920" s="66"/>
      <c r="S920" s="162"/>
      <c r="Y920" s="66"/>
      <c r="Z920" s="162"/>
      <c r="AA920" s="160"/>
      <c r="AJ920" s="66"/>
      <c r="AK920" s="162"/>
      <c r="AL920" s="160"/>
      <c r="AS920" s="66"/>
      <c r="AT920" s="162"/>
      <c r="AU920" s="160"/>
      <c r="AZ920" s="66"/>
      <c r="BA920" s="162"/>
      <c r="BB920" s="160"/>
      <c r="BK920" s="66"/>
      <c r="BL920" s="162"/>
      <c r="BM920" s="160"/>
      <c r="BS920" s="66"/>
      <c r="BT920" s="162"/>
      <c r="BU920" s="160"/>
      <c r="CA920" s="162"/>
      <c r="CB920" s="160"/>
      <c r="CH920" s="66"/>
      <c r="CI920" s="162"/>
      <c r="CJ920" s="155"/>
      <c r="CK920" s="155"/>
      <c r="CL920" s="155"/>
      <c r="CO920" s="66"/>
      <c r="CP920" s="162"/>
      <c r="CQ920" s="160"/>
      <c r="DT920" s="66"/>
      <c r="DU920" s="162"/>
      <c r="DV920" s="160"/>
      <c r="EE920" s="66"/>
      <c r="EF920" s="162"/>
      <c r="EG920" s="160"/>
      <c r="ER920" s="66"/>
      <c r="ES920" s="162"/>
      <c r="ET920" s="160"/>
      <c r="FR920" s="66"/>
      <c r="FS920" s="162"/>
      <c r="FT920" s="160"/>
      <c r="GR920" s="66"/>
      <c r="GS920" s="162"/>
      <c r="GT920" s="160"/>
      <c r="HG920" s="66"/>
      <c r="HH920" s="162"/>
      <c r="HK920" s="66"/>
    </row>
    <row r="921" spans="2:219">
      <c r="B921" s="160"/>
      <c r="I921" s="161"/>
      <c r="J921" s="161"/>
      <c r="L921" s="162"/>
      <c r="M921" s="160"/>
      <c r="R921" s="66"/>
      <c r="S921" s="162"/>
      <c r="Y921" s="66"/>
      <c r="Z921" s="162"/>
      <c r="AA921" s="160"/>
      <c r="AJ921" s="66"/>
      <c r="AK921" s="162"/>
      <c r="AL921" s="160"/>
      <c r="AS921" s="66"/>
      <c r="AT921" s="162"/>
      <c r="AU921" s="160"/>
      <c r="AZ921" s="66"/>
      <c r="BA921" s="162"/>
      <c r="BB921" s="160"/>
      <c r="BK921" s="66"/>
      <c r="BL921" s="162"/>
      <c r="BM921" s="160"/>
      <c r="BS921" s="66"/>
      <c r="BT921" s="162"/>
      <c r="BU921" s="160"/>
      <c r="CA921" s="162"/>
      <c r="CB921" s="160"/>
      <c r="CH921" s="66"/>
      <c r="CI921" s="162"/>
      <c r="CJ921" s="155"/>
      <c r="CK921" s="155"/>
      <c r="CL921" s="155"/>
      <c r="CO921" s="66"/>
      <c r="CP921" s="162"/>
      <c r="CQ921" s="160"/>
      <c r="DT921" s="66"/>
      <c r="DU921" s="162"/>
      <c r="DV921" s="160"/>
      <c r="EE921" s="66"/>
      <c r="EF921" s="162"/>
      <c r="EG921" s="160"/>
      <c r="ER921" s="66"/>
      <c r="ES921" s="162"/>
      <c r="ET921" s="160"/>
      <c r="FR921" s="66"/>
      <c r="FS921" s="162"/>
      <c r="FT921" s="160"/>
      <c r="GR921" s="66"/>
      <c r="GS921" s="162"/>
      <c r="GT921" s="160"/>
      <c r="HG921" s="66"/>
      <c r="HH921" s="162"/>
      <c r="HK921" s="66"/>
    </row>
    <row r="922" spans="2:219">
      <c r="B922" s="160"/>
      <c r="I922" s="161"/>
      <c r="J922" s="161"/>
      <c r="L922" s="162"/>
      <c r="M922" s="160"/>
      <c r="R922" s="66"/>
      <c r="S922" s="162"/>
      <c r="Y922" s="66"/>
      <c r="Z922" s="162"/>
      <c r="AA922" s="160"/>
      <c r="AJ922" s="66"/>
      <c r="AK922" s="162"/>
      <c r="AL922" s="160"/>
      <c r="AS922" s="66"/>
      <c r="AT922" s="162"/>
      <c r="AU922" s="160"/>
      <c r="AZ922" s="66"/>
      <c r="BA922" s="162"/>
      <c r="BB922" s="160"/>
      <c r="BK922" s="66"/>
      <c r="BL922" s="162"/>
      <c r="BM922" s="160"/>
      <c r="BS922" s="66"/>
      <c r="BT922" s="162"/>
      <c r="BU922" s="160"/>
      <c r="CA922" s="162"/>
      <c r="CB922" s="160"/>
      <c r="CH922" s="66"/>
      <c r="CI922" s="162"/>
      <c r="CJ922" s="155"/>
      <c r="CK922" s="155"/>
      <c r="CL922" s="155"/>
      <c r="CO922" s="66"/>
      <c r="CP922" s="162"/>
      <c r="CQ922" s="160"/>
      <c r="DT922" s="66"/>
      <c r="DU922" s="162"/>
      <c r="DV922" s="160"/>
      <c r="EE922" s="66"/>
      <c r="EF922" s="162"/>
      <c r="EG922" s="160"/>
      <c r="ER922" s="66"/>
      <c r="ES922" s="162"/>
      <c r="ET922" s="160"/>
      <c r="FR922" s="66"/>
      <c r="FS922" s="162"/>
      <c r="FT922" s="160"/>
      <c r="GR922" s="66"/>
      <c r="GS922" s="162"/>
      <c r="GT922" s="160"/>
      <c r="HG922" s="66"/>
      <c r="HH922" s="162"/>
      <c r="HK922" s="66"/>
    </row>
    <row r="923" spans="2:219">
      <c r="B923" s="160"/>
      <c r="I923" s="161"/>
      <c r="J923" s="161"/>
      <c r="L923" s="162"/>
      <c r="M923" s="160"/>
      <c r="R923" s="66"/>
      <c r="S923" s="162"/>
      <c r="Y923" s="66"/>
      <c r="Z923" s="162"/>
      <c r="AA923" s="160"/>
      <c r="AJ923" s="66"/>
      <c r="AK923" s="162"/>
      <c r="AL923" s="160"/>
      <c r="AS923" s="66"/>
      <c r="AT923" s="162"/>
      <c r="AU923" s="160"/>
      <c r="AZ923" s="66"/>
      <c r="BA923" s="162"/>
      <c r="BB923" s="160"/>
      <c r="BK923" s="66"/>
      <c r="BL923" s="162"/>
      <c r="BM923" s="160"/>
      <c r="BS923" s="66"/>
      <c r="BT923" s="162"/>
      <c r="BU923" s="160"/>
      <c r="CA923" s="162"/>
      <c r="CB923" s="160"/>
      <c r="CH923" s="66"/>
      <c r="CI923" s="162"/>
      <c r="CJ923" s="155"/>
      <c r="CK923" s="155"/>
      <c r="CL923" s="155"/>
      <c r="CO923" s="66"/>
      <c r="CP923" s="162"/>
      <c r="CQ923" s="160"/>
      <c r="DT923" s="66"/>
      <c r="DU923" s="162"/>
      <c r="DV923" s="160"/>
      <c r="EE923" s="66"/>
      <c r="EF923" s="162"/>
      <c r="EG923" s="160"/>
      <c r="ER923" s="66"/>
      <c r="ES923" s="162"/>
      <c r="ET923" s="160"/>
      <c r="FR923" s="66"/>
      <c r="FS923" s="162"/>
      <c r="FT923" s="160"/>
      <c r="GR923" s="66"/>
      <c r="GS923" s="162"/>
      <c r="GT923" s="160"/>
      <c r="HG923" s="66"/>
      <c r="HH923" s="162"/>
      <c r="HK923" s="66"/>
    </row>
    <row r="924" spans="2:219">
      <c r="B924" s="160"/>
      <c r="I924" s="161"/>
      <c r="J924" s="161"/>
      <c r="L924" s="162"/>
      <c r="M924" s="160"/>
      <c r="R924" s="66"/>
      <c r="S924" s="162"/>
      <c r="Y924" s="66"/>
      <c r="Z924" s="162"/>
      <c r="AA924" s="160"/>
      <c r="AJ924" s="66"/>
      <c r="AK924" s="162"/>
      <c r="AL924" s="160"/>
      <c r="AS924" s="66"/>
      <c r="AT924" s="162"/>
      <c r="AU924" s="160"/>
      <c r="AZ924" s="66"/>
      <c r="BA924" s="162"/>
      <c r="BB924" s="160"/>
      <c r="BK924" s="66"/>
      <c r="BL924" s="162"/>
      <c r="BM924" s="160"/>
      <c r="BS924" s="66"/>
      <c r="BT924" s="162"/>
      <c r="BU924" s="160"/>
      <c r="CA924" s="162"/>
      <c r="CB924" s="160"/>
      <c r="CH924" s="66"/>
      <c r="CI924" s="162"/>
      <c r="CJ924" s="155"/>
      <c r="CK924" s="155"/>
      <c r="CL924" s="155"/>
      <c r="CO924" s="66"/>
      <c r="CP924" s="162"/>
      <c r="CQ924" s="160"/>
      <c r="DT924" s="66"/>
      <c r="DU924" s="162"/>
      <c r="DV924" s="160"/>
      <c r="EE924" s="66"/>
      <c r="EF924" s="162"/>
      <c r="EG924" s="160"/>
      <c r="ER924" s="66"/>
      <c r="ES924" s="162"/>
      <c r="ET924" s="160"/>
      <c r="FR924" s="66"/>
      <c r="FS924" s="162"/>
      <c r="FT924" s="160"/>
      <c r="GR924" s="66"/>
      <c r="GS924" s="162"/>
      <c r="GT924" s="160"/>
      <c r="HG924" s="66"/>
      <c r="HH924" s="162"/>
      <c r="HK924" s="66"/>
    </row>
    <row r="925" spans="2:219">
      <c r="B925" s="160"/>
      <c r="I925" s="161"/>
      <c r="J925" s="161"/>
      <c r="L925" s="162"/>
      <c r="M925" s="160"/>
      <c r="R925" s="66"/>
      <c r="S925" s="162"/>
      <c r="Y925" s="66"/>
      <c r="Z925" s="162"/>
      <c r="AA925" s="160"/>
      <c r="AJ925" s="66"/>
      <c r="AK925" s="162"/>
      <c r="AL925" s="160"/>
      <c r="AS925" s="66"/>
      <c r="AT925" s="162"/>
      <c r="AU925" s="160"/>
      <c r="AZ925" s="66"/>
      <c r="BA925" s="162"/>
      <c r="BB925" s="160"/>
      <c r="BK925" s="66"/>
      <c r="BL925" s="162"/>
      <c r="BM925" s="160"/>
      <c r="BS925" s="66"/>
      <c r="BT925" s="162"/>
      <c r="BU925" s="160"/>
      <c r="CA925" s="162"/>
      <c r="CB925" s="160"/>
      <c r="CH925" s="66"/>
      <c r="CI925" s="162"/>
      <c r="CJ925" s="155"/>
      <c r="CK925" s="155"/>
      <c r="CL925" s="155"/>
      <c r="CO925" s="66"/>
      <c r="CP925" s="162"/>
      <c r="CQ925" s="160"/>
      <c r="DT925" s="66"/>
      <c r="DU925" s="162"/>
      <c r="DV925" s="160"/>
      <c r="EE925" s="66"/>
      <c r="EF925" s="162"/>
      <c r="EG925" s="160"/>
      <c r="ER925" s="66"/>
      <c r="ES925" s="162"/>
      <c r="ET925" s="160"/>
      <c r="FR925" s="66"/>
      <c r="FS925" s="162"/>
      <c r="FT925" s="160"/>
      <c r="GR925" s="66"/>
      <c r="GS925" s="162"/>
      <c r="GT925" s="160"/>
      <c r="HG925" s="66"/>
      <c r="HH925" s="162"/>
      <c r="HK925" s="66"/>
    </row>
    <row r="926" spans="2:219">
      <c r="B926" s="160"/>
      <c r="I926" s="161"/>
      <c r="J926" s="161"/>
      <c r="L926" s="162"/>
      <c r="M926" s="160"/>
      <c r="R926" s="66"/>
      <c r="S926" s="162"/>
      <c r="Y926" s="66"/>
      <c r="Z926" s="162"/>
      <c r="AA926" s="160"/>
      <c r="AJ926" s="66"/>
      <c r="AK926" s="162"/>
      <c r="AL926" s="160"/>
      <c r="AS926" s="66"/>
      <c r="AT926" s="162"/>
      <c r="AU926" s="160"/>
      <c r="AZ926" s="66"/>
      <c r="BA926" s="162"/>
      <c r="BB926" s="160"/>
      <c r="BK926" s="66"/>
      <c r="BL926" s="162"/>
      <c r="BM926" s="160"/>
      <c r="BS926" s="66"/>
      <c r="BT926" s="162"/>
      <c r="BU926" s="160"/>
      <c r="CA926" s="162"/>
      <c r="CB926" s="160"/>
      <c r="CH926" s="66"/>
      <c r="CI926" s="162"/>
      <c r="CJ926" s="155"/>
      <c r="CK926" s="155"/>
      <c r="CL926" s="155"/>
      <c r="CO926" s="66"/>
      <c r="CP926" s="162"/>
      <c r="CQ926" s="160"/>
      <c r="DT926" s="66"/>
      <c r="DU926" s="162"/>
      <c r="DV926" s="160"/>
      <c r="EE926" s="66"/>
      <c r="EF926" s="162"/>
      <c r="EG926" s="160"/>
      <c r="ER926" s="66"/>
      <c r="ES926" s="162"/>
      <c r="ET926" s="160"/>
      <c r="FR926" s="66"/>
      <c r="FS926" s="162"/>
      <c r="FT926" s="160"/>
      <c r="GR926" s="66"/>
      <c r="GS926" s="162"/>
      <c r="GT926" s="160"/>
      <c r="HG926" s="66"/>
      <c r="HH926" s="162"/>
      <c r="HK926" s="66"/>
    </row>
    <row r="927" spans="2:219">
      <c r="B927" s="160"/>
      <c r="I927" s="161"/>
      <c r="J927" s="161"/>
      <c r="L927" s="162"/>
      <c r="M927" s="160"/>
      <c r="R927" s="66"/>
      <c r="S927" s="162"/>
      <c r="Y927" s="66"/>
      <c r="Z927" s="162"/>
      <c r="AA927" s="160"/>
      <c r="AJ927" s="66"/>
      <c r="AK927" s="162"/>
      <c r="AL927" s="160"/>
      <c r="AS927" s="66"/>
      <c r="AT927" s="162"/>
      <c r="AU927" s="160"/>
      <c r="AZ927" s="66"/>
      <c r="BA927" s="162"/>
      <c r="BB927" s="160"/>
      <c r="BK927" s="66"/>
      <c r="BL927" s="162"/>
      <c r="BM927" s="160"/>
      <c r="BS927" s="66"/>
      <c r="BT927" s="162"/>
      <c r="BU927" s="160"/>
      <c r="CA927" s="162"/>
      <c r="CB927" s="160"/>
      <c r="CH927" s="66"/>
      <c r="CI927" s="162"/>
      <c r="CJ927" s="155"/>
      <c r="CK927" s="155"/>
      <c r="CL927" s="155"/>
      <c r="CO927" s="66"/>
      <c r="CP927" s="162"/>
      <c r="CQ927" s="160"/>
      <c r="DT927" s="66"/>
      <c r="DU927" s="162"/>
      <c r="DV927" s="160"/>
      <c r="EE927" s="66"/>
      <c r="EF927" s="162"/>
      <c r="EG927" s="160"/>
      <c r="ER927" s="66"/>
      <c r="ES927" s="162"/>
      <c r="ET927" s="160"/>
      <c r="FR927" s="66"/>
      <c r="FS927" s="162"/>
      <c r="FT927" s="160"/>
      <c r="GR927" s="66"/>
      <c r="GS927" s="162"/>
      <c r="GT927" s="160"/>
      <c r="HG927" s="66"/>
      <c r="HH927" s="162"/>
      <c r="HK927" s="66"/>
    </row>
    <row r="928" spans="2:219">
      <c r="B928" s="160"/>
      <c r="I928" s="161"/>
      <c r="J928" s="161"/>
      <c r="L928" s="162"/>
      <c r="M928" s="160"/>
      <c r="R928" s="66"/>
      <c r="S928" s="162"/>
      <c r="Y928" s="66"/>
      <c r="Z928" s="162"/>
      <c r="AA928" s="160"/>
      <c r="AJ928" s="66"/>
      <c r="AK928" s="162"/>
      <c r="AL928" s="160"/>
      <c r="AS928" s="66"/>
      <c r="AT928" s="162"/>
      <c r="AU928" s="160"/>
      <c r="AZ928" s="66"/>
      <c r="BA928" s="162"/>
      <c r="BB928" s="160"/>
      <c r="BK928" s="66"/>
      <c r="BL928" s="162"/>
      <c r="BM928" s="160"/>
      <c r="BS928" s="66"/>
      <c r="BT928" s="162"/>
      <c r="BU928" s="160"/>
      <c r="CA928" s="162"/>
      <c r="CB928" s="160"/>
      <c r="CH928" s="66"/>
      <c r="CI928" s="162"/>
      <c r="CJ928" s="155"/>
      <c r="CK928" s="155"/>
      <c r="CL928" s="155"/>
      <c r="CO928" s="66"/>
      <c r="CP928" s="162"/>
      <c r="CQ928" s="160"/>
      <c r="DT928" s="66"/>
      <c r="DU928" s="162"/>
      <c r="DV928" s="160"/>
      <c r="EE928" s="66"/>
      <c r="EF928" s="162"/>
      <c r="EG928" s="160"/>
      <c r="ER928" s="66"/>
      <c r="ES928" s="162"/>
      <c r="ET928" s="160"/>
      <c r="FR928" s="66"/>
      <c r="FS928" s="162"/>
      <c r="FT928" s="160"/>
      <c r="GR928" s="66"/>
      <c r="GS928" s="162"/>
      <c r="GT928" s="160"/>
      <c r="HG928" s="66"/>
      <c r="HH928" s="162"/>
      <c r="HK928" s="66"/>
    </row>
    <row r="929" spans="2:219">
      <c r="B929" s="160"/>
      <c r="I929" s="161"/>
      <c r="J929" s="161"/>
      <c r="L929" s="162"/>
      <c r="M929" s="160"/>
      <c r="R929" s="66"/>
      <c r="S929" s="162"/>
      <c r="Y929" s="66"/>
      <c r="Z929" s="162"/>
      <c r="AA929" s="160"/>
      <c r="AJ929" s="66"/>
      <c r="AK929" s="162"/>
      <c r="AL929" s="160"/>
      <c r="AS929" s="66"/>
      <c r="AT929" s="162"/>
      <c r="AU929" s="160"/>
      <c r="AZ929" s="66"/>
      <c r="BA929" s="162"/>
      <c r="BB929" s="160"/>
      <c r="BK929" s="66"/>
      <c r="BL929" s="162"/>
      <c r="BM929" s="160"/>
      <c r="BS929" s="66"/>
      <c r="BT929" s="162"/>
      <c r="BU929" s="160"/>
      <c r="CA929" s="162"/>
      <c r="CB929" s="160"/>
      <c r="CH929" s="66"/>
      <c r="CI929" s="162"/>
      <c r="CJ929" s="155"/>
      <c r="CK929" s="155"/>
      <c r="CL929" s="155"/>
      <c r="CO929" s="66"/>
      <c r="CP929" s="162"/>
      <c r="CQ929" s="160"/>
      <c r="DT929" s="66"/>
      <c r="DU929" s="162"/>
      <c r="DV929" s="160"/>
      <c r="EE929" s="66"/>
      <c r="EF929" s="162"/>
      <c r="EG929" s="160"/>
      <c r="ER929" s="66"/>
      <c r="ES929" s="162"/>
      <c r="ET929" s="160"/>
      <c r="FR929" s="66"/>
      <c r="FS929" s="162"/>
      <c r="FT929" s="160"/>
      <c r="GR929" s="66"/>
      <c r="GS929" s="162"/>
      <c r="GT929" s="160"/>
      <c r="HG929" s="66"/>
      <c r="HH929" s="162"/>
      <c r="HK929" s="66"/>
    </row>
    <row r="930" spans="2:219">
      <c r="B930" s="160"/>
      <c r="I930" s="161"/>
      <c r="J930" s="161"/>
      <c r="L930" s="162"/>
      <c r="M930" s="160"/>
      <c r="R930" s="66"/>
      <c r="S930" s="162"/>
      <c r="Y930" s="66"/>
      <c r="Z930" s="162"/>
      <c r="AA930" s="160"/>
      <c r="AJ930" s="66"/>
      <c r="AK930" s="162"/>
      <c r="AL930" s="160"/>
      <c r="AS930" s="66"/>
      <c r="AT930" s="162"/>
      <c r="AU930" s="160"/>
      <c r="AZ930" s="66"/>
      <c r="BA930" s="162"/>
      <c r="BB930" s="160"/>
      <c r="BK930" s="66"/>
      <c r="BL930" s="162"/>
      <c r="BM930" s="160"/>
      <c r="BS930" s="66"/>
      <c r="BT930" s="162"/>
      <c r="BU930" s="160"/>
      <c r="CA930" s="162"/>
      <c r="CB930" s="160"/>
      <c r="CH930" s="66"/>
      <c r="CI930" s="162"/>
      <c r="CJ930" s="155"/>
      <c r="CK930" s="155"/>
      <c r="CL930" s="155"/>
      <c r="CO930" s="66"/>
      <c r="CP930" s="162"/>
      <c r="CQ930" s="160"/>
      <c r="DT930" s="66"/>
      <c r="DU930" s="162"/>
      <c r="DV930" s="160"/>
      <c r="EE930" s="66"/>
      <c r="EF930" s="162"/>
      <c r="EG930" s="160"/>
      <c r="ER930" s="66"/>
      <c r="ES930" s="162"/>
      <c r="ET930" s="160"/>
      <c r="FR930" s="66"/>
      <c r="FS930" s="162"/>
      <c r="FT930" s="160"/>
      <c r="GR930" s="66"/>
      <c r="GS930" s="162"/>
      <c r="GT930" s="160"/>
      <c r="HG930" s="66"/>
      <c r="HH930" s="162"/>
      <c r="HK930" s="66"/>
    </row>
    <row r="931" spans="2:219">
      <c r="B931" s="160"/>
      <c r="I931" s="161"/>
      <c r="J931" s="161"/>
      <c r="L931" s="162"/>
      <c r="M931" s="160"/>
      <c r="R931" s="66"/>
      <c r="S931" s="162"/>
      <c r="Y931" s="66"/>
      <c r="Z931" s="162"/>
      <c r="AA931" s="160"/>
      <c r="AJ931" s="66"/>
      <c r="AK931" s="162"/>
      <c r="AL931" s="160"/>
      <c r="AS931" s="66"/>
      <c r="AT931" s="162"/>
      <c r="AU931" s="160"/>
      <c r="AZ931" s="66"/>
      <c r="BA931" s="162"/>
      <c r="BB931" s="160"/>
      <c r="BK931" s="66"/>
      <c r="BL931" s="162"/>
      <c r="BM931" s="160"/>
      <c r="BS931" s="66"/>
      <c r="BT931" s="162"/>
      <c r="BU931" s="160"/>
      <c r="CA931" s="162"/>
      <c r="CB931" s="160"/>
      <c r="CH931" s="66"/>
      <c r="CI931" s="162"/>
      <c r="CJ931" s="155"/>
      <c r="CK931" s="155"/>
      <c r="CL931" s="155"/>
      <c r="CO931" s="66"/>
      <c r="CP931" s="162"/>
      <c r="CQ931" s="160"/>
      <c r="DT931" s="66"/>
      <c r="DU931" s="162"/>
      <c r="DV931" s="160"/>
      <c r="EE931" s="66"/>
      <c r="EF931" s="162"/>
      <c r="EG931" s="160"/>
      <c r="ER931" s="66"/>
      <c r="ES931" s="162"/>
      <c r="ET931" s="160"/>
      <c r="FR931" s="66"/>
      <c r="FS931" s="162"/>
      <c r="FT931" s="160"/>
      <c r="GR931" s="66"/>
      <c r="GS931" s="162"/>
      <c r="GT931" s="160"/>
      <c r="HG931" s="66"/>
      <c r="HH931" s="162"/>
      <c r="HK931" s="66"/>
    </row>
    <row r="932" spans="2:219">
      <c r="B932" s="160"/>
      <c r="I932" s="161"/>
      <c r="J932" s="161"/>
      <c r="L932" s="162"/>
      <c r="M932" s="160"/>
      <c r="R932" s="66"/>
      <c r="S932" s="162"/>
      <c r="Y932" s="66"/>
      <c r="Z932" s="162"/>
      <c r="AA932" s="160"/>
      <c r="AJ932" s="66"/>
      <c r="AK932" s="162"/>
      <c r="AL932" s="160"/>
      <c r="AS932" s="66"/>
      <c r="AT932" s="162"/>
      <c r="AU932" s="160"/>
      <c r="AZ932" s="66"/>
      <c r="BA932" s="162"/>
      <c r="BB932" s="160"/>
      <c r="BK932" s="66"/>
      <c r="BL932" s="162"/>
      <c r="BM932" s="160"/>
      <c r="BS932" s="66"/>
      <c r="BT932" s="162"/>
      <c r="BU932" s="160"/>
      <c r="CA932" s="162"/>
      <c r="CB932" s="160"/>
      <c r="CH932" s="66"/>
      <c r="CI932" s="162"/>
      <c r="CJ932" s="155"/>
      <c r="CK932" s="155"/>
      <c r="CL932" s="155"/>
      <c r="CO932" s="66"/>
      <c r="CP932" s="162"/>
      <c r="CQ932" s="160"/>
      <c r="DT932" s="66"/>
      <c r="DU932" s="162"/>
      <c r="DV932" s="160"/>
      <c r="EE932" s="66"/>
      <c r="EF932" s="162"/>
      <c r="EG932" s="160"/>
      <c r="ER932" s="66"/>
      <c r="ES932" s="162"/>
      <c r="ET932" s="160"/>
      <c r="FR932" s="66"/>
      <c r="FS932" s="162"/>
      <c r="FT932" s="160"/>
      <c r="GR932" s="66"/>
      <c r="GS932" s="162"/>
      <c r="GT932" s="160"/>
      <c r="HG932" s="66"/>
      <c r="HH932" s="162"/>
      <c r="HK932" s="66"/>
    </row>
    <row r="933" spans="2:219">
      <c r="B933" s="160"/>
      <c r="I933" s="161"/>
      <c r="J933" s="161"/>
      <c r="L933" s="162"/>
      <c r="M933" s="160"/>
      <c r="R933" s="66"/>
      <c r="S933" s="162"/>
      <c r="Y933" s="66"/>
      <c r="Z933" s="162"/>
      <c r="AA933" s="160"/>
      <c r="AJ933" s="66"/>
      <c r="AK933" s="162"/>
      <c r="AL933" s="160"/>
      <c r="AS933" s="66"/>
      <c r="AT933" s="162"/>
      <c r="AU933" s="160"/>
      <c r="AZ933" s="66"/>
      <c r="BA933" s="162"/>
      <c r="BB933" s="160"/>
      <c r="BK933" s="66"/>
      <c r="BL933" s="162"/>
      <c r="BM933" s="160"/>
      <c r="BS933" s="66"/>
      <c r="BT933" s="162"/>
      <c r="BU933" s="160"/>
      <c r="CA933" s="162"/>
      <c r="CB933" s="160"/>
      <c r="CH933" s="66"/>
      <c r="CI933" s="162"/>
      <c r="CJ933" s="155"/>
      <c r="CK933" s="155"/>
      <c r="CL933" s="155"/>
      <c r="CO933" s="66"/>
      <c r="CP933" s="162"/>
      <c r="CQ933" s="160"/>
      <c r="DT933" s="66"/>
      <c r="DU933" s="162"/>
      <c r="DV933" s="160"/>
      <c r="EE933" s="66"/>
      <c r="EF933" s="162"/>
      <c r="EG933" s="160"/>
      <c r="ER933" s="66"/>
      <c r="ES933" s="162"/>
      <c r="ET933" s="160"/>
      <c r="FR933" s="66"/>
      <c r="FS933" s="162"/>
      <c r="FT933" s="160"/>
      <c r="GR933" s="66"/>
      <c r="GS933" s="162"/>
      <c r="GT933" s="160"/>
      <c r="HG933" s="66"/>
      <c r="HH933" s="162"/>
      <c r="HK933" s="66"/>
    </row>
    <row r="934" spans="2:219">
      <c r="B934" s="160"/>
      <c r="I934" s="161"/>
      <c r="J934" s="161"/>
      <c r="L934" s="162"/>
      <c r="M934" s="160"/>
      <c r="R934" s="66"/>
      <c r="S934" s="162"/>
      <c r="Y934" s="66"/>
      <c r="Z934" s="162"/>
      <c r="AA934" s="160"/>
      <c r="AJ934" s="66"/>
      <c r="AK934" s="162"/>
      <c r="AL934" s="160"/>
      <c r="AS934" s="66"/>
      <c r="AT934" s="162"/>
      <c r="AU934" s="160"/>
      <c r="AZ934" s="66"/>
      <c r="BA934" s="162"/>
      <c r="BB934" s="160"/>
      <c r="BK934" s="66"/>
      <c r="BL934" s="162"/>
      <c r="BM934" s="160"/>
      <c r="BS934" s="66"/>
      <c r="BT934" s="162"/>
      <c r="BU934" s="160"/>
      <c r="CA934" s="162"/>
      <c r="CB934" s="160"/>
      <c r="CH934" s="66"/>
      <c r="CI934" s="162"/>
      <c r="CJ934" s="155"/>
      <c r="CK934" s="155"/>
      <c r="CL934" s="155"/>
      <c r="CO934" s="66"/>
      <c r="CP934" s="162"/>
      <c r="CQ934" s="160"/>
      <c r="DT934" s="66"/>
      <c r="DU934" s="162"/>
      <c r="DV934" s="160"/>
      <c r="EE934" s="66"/>
      <c r="EF934" s="162"/>
      <c r="EG934" s="160"/>
      <c r="ER934" s="66"/>
      <c r="ES934" s="162"/>
      <c r="ET934" s="160"/>
      <c r="FR934" s="66"/>
      <c r="FS934" s="162"/>
      <c r="FT934" s="160"/>
      <c r="GR934" s="66"/>
      <c r="GS934" s="162"/>
      <c r="GT934" s="160"/>
      <c r="HG934" s="66"/>
      <c r="HH934" s="162"/>
      <c r="HK934" s="66"/>
    </row>
    <row r="935" spans="2:219">
      <c r="B935" s="160"/>
      <c r="I935" s="161"/>
      <c r="J935" s="161"/>
      <c r="L935" s="162"/>
      <c r="M935" s="160"/>
      <c r="R935" s="66"/>
      <c r="S935" s="162"/>
      <c r="Y935" s="66"/>
      <c r="Z935" s="162"/>
      <c r="AA935" s="160"/>
      <c r="AJ935" s="66"/>
      <c r="AK935" s="162"/>
      <c r="AL935" s="160"/>
      <c r="AS935" s="66"/>
      <c r="AT935" s="162"/>
      <c r="AU935" s="160"/>
      <c r="AZ935" s="66"/>
      <c r="BA935" s="162"/>
      <c r="BB935" s="160"/>
      <c r="BK935" s="66"/>
      <c r="BL935" s="162"/>
      <c r="BM935" s="160"/>
      <c r="BS935" s="66"/>
      <c r="BT935" s="162"/>
      <c r="BU935" s="160"/>
      <c r="CA935" s="162"/>
      <c r="CB935" s="160"/>
      <c r="CH935" s="66"/>
      <c r="CI935" s="162"/>
      <c r="CJ935" s="155"/>
      <c r="CK935" s="155"/>
      <c r="CL935" s="155"/>
      <c r="CO935" s="66"/>
      <c r="CP935" s="162"/>
      <c r="CQ935" s="160"/>
      <c r="DT935" s="66"/>
      <c r="DU935" s="162"/>
      <c r="DV935" s="160"/>
      <c r="EE935" s="66"/>
      <c r="EF935" s="162"/>
      <c r="EG935" s="160"/>
      <c r="ER935" s="66"/>
      <c r="ES935" s="162"/>
      <c r="ET935" s="160"/>
      <c r="FR935" s="66"/>
      <c r="FS935" s="162"/>
      <c r="FT935" s="160"/>
      <c r="GR935" s="66"/>
      <c r="GS935" s="162"/>
      <c r="GT935" s="160"/>
      <c r="HG935" s="66"/>
      <c r="HH935" s="162"/>
      <c r="HK935" s="66"/>
    </row>
    <row r="936" spans="2:219">
      <c r="B936" s="160"/>
      <c r="I936" s="161"/>
      <c r="J936" s="161"/>
      <c r="L936" s="162"/>
      <c r="M936" s="160"/>
      <c r="R936" s="66"/>
      <c r="S936" s="162"/>
      <c r="Y936" s="66"/>
      <c r="Z936" s="162"/>
      <c r="AA936" s="160"/>
      <c r="AJ936" s="66"/>
      <c r="AK936" s="162"/>
      <c r="AL936" s="160"/>
      <c r="AS936" s="66"/>
      <c r="AT936" s="162"/>
      <c r="AU936" s="160"/>
      <c r="AZ936" s="66"/>
      <c r="BA936" s="162"/>
      <c r="BB936" s="160"/>
      <c r="BK936" s="66"/>
      <c r="BL936" s="162"/>
      <c r="BM936" s="160"/>
      <c r="BS936" s="66"/>
      <c r="BT936" s="162"/>
      <c r="BU936" s="160"/>
      <c r="CA936" s="162"/>
      <c r="CB936" s="160"/>
      <c r="CH936" s="66"/>
      <c r="CI936" s="162"/>
      <c r="CJ936" s="155"/>
      <c r="CK936" s="155"/>
      <c r="CL936" s="155"/>
      <c r="CO936" s="66"/>
      <c r="CP936" s="162"/>
      <c r="CQ936" s="160"/>
      <c r="DT936" s="66"/>
      <c r="DU936" s="162"/>
      <c r="DV936" s="160"/>
      <c r="EE936" s="66"/>
      <c r="EF936" s="162"/>
      <c r="EG936" s="160"/>
      <c r="ER936" s="66"/>
      <c r="ES936" s="162"/>
      <c r="ET936" s="160"/>
      <c r="FR936" s="66"/>
      <c r="FS936" s="162"/>
      <c r="FT936" s="160"/>
      <c r="GR936" s="66"/>
      <c r="GS936" s="162"/>
      <c r="GT936" s="160"/>
      <c r="HG936" s="66"/>
      <c r="HH936" s="162"/>
      <c r="HK936" s="66"/>
    </row>
    <row r="937" spans="2:219">
      <c r="B937" s="160"/>
      <c r="I937" s="161"/>
      <c r="J937" s="161"/>
      <c r="L937" s="162"/>
      <c r="M937" s="160"/>
      <c r="R937" s="66"/>
      <c r="S937" s="162"/>
      <c r="Y937" s="66"/>
      <c r="Z937" s="162"/>
      <c r="AA937" s="160"/>
      <c r="AJ937" s="66"/>
      <c r="AK937" s="162"/>
      <c r="AL937" s="160"/>
      <c r="AS937" s="66"/>
      <c r="AT937" s="162"/>
      <c r="AU937" s="160"/>
      <c r="AZ937" s="66"/>
      <c r="BA937" s="162"/>
      <c r="BB937" s="160"/>
      <c r="BK937" s="66"/>
      <c r="BL937" s="162"/>
      <c r="BM937" s="160"/>
      <c r="BS937" s="66"/>
      <c r="BT937" s="162"/>
      <c r="BU937" s="160"/>
      <c r="CA937" s="162"/>
      <c r="CB937" s="160"/>
      <c r="CH937" s="66"/>
      <c r="CI937" s="162"/>
      <c r="CJ937" s="155"/>
      <c r="CK937" s="155"/>
      <c r="CL937" s="155"/>
      <c r="CO937" s="66"/>
      <c r="CP937" s="162"/>
      <c r="CQ937" s="160"/>
      <c r="DT937" s="66"/>
      <c r="DU937" s="162"/>
      <c r="DV937" s="160"/>
      <c r="EE937" s="66"/>
      <c r="EF937" s="162"/>
      <c r="EG937" s="160"/>
      <c r="ER937" s="66"/>
      <c r="ES937" s="162"/>
      <c r="ET937" s="160"/>
      <c r="FR937" s="66"/>
      <c r="FS937" s="162"/>
      <c r="FT937" s="160"/>
      <c r="GR937" s="66"/>
      <c r="GS937" s="162"/>
      <c r="GT937" s="160"/>
      <c r="HG937" s="66"/>
      <c r="HH937" s="162"/>
      <c r="HK937" s="66"/>
    </row>
    <row r="938" spans="2:219">
      <c r="B938" s="160"/>
      <c r="I938" s="161"/>
      <c r="J938" s="161"/>
      <c r="L938" s="162"/>
      <c r="M938" s="160"/>
      <c r="R938" s="66"/>
      <c r="S938" s="162"/>
      <c r="Y938" s="66"/>
      <c r="Z938" s="162"/>
      <c r="AA938" s="160"/>
      <c r="AJ938" s="66"/>
      <c r="AK938" s="162"/>
      <c r="AL938" s="160"/>
      <c r="AS938" s="66"/>
      <c r="AT938" s="162"/>
      <c r="AU938" s="160"/>
      <c r="AZ938" s="66"/>
      <c r="BA938" s="162"/>
      <c r="BB938" s="160"/>
      <c r="BK938" s="66"/>
      <c r="BL938" s="162"/>
      <c r="BM938" s="160"/>
      <c r="BS938" s="66"/>
      <c r="BT938" s="162"/>
      <c r="BU938" s="160"/>
      <c r="CA938" s="162"/>
      <c r="CB938" s="160"/>
      <c r="CH938" s="66"/>
      <c r="CI938" s="162"/>
      <c r="CJ938" s="155"/>
      <c r="CK938" s="155"/>
      <c r="CL938" s="155"/>
      <c r="CO938" s="66"/>
      <c r="CP938" s="162"/>
      <c r="CQ938" s="160"/>
      <c r="DT938" s="66"/>
      <c r="DU938" s="162"/>
      <c r="DV938" s="160"/>
      <c r="EE938" s="66"/>
      <c r="EF938" s="162"/>
      <c r="EG938" s="160"/>
      <c r="ER938" s="66"/>
      <c r="ES938" s="162"/>
      <c r="ET938" s="160"/>
      <c r="FR938" s="66"/>
      <c r="FS938" s="162"/>
      <c r="FT938" s="160"/>
      <c r="GR938" s="66"/>
      <c r="GS938" s="162"/>
      <c r="GT938" s="160"/>
      <c r="HG938" s="66"/>
      <c r="HH938" s="162"/>
      <c r="HK938" s="66"/>
    </row>
    <row r="939" spans="2:219">
      <c r="B939" s="160"/>
      <c r="I939" s="161"/>
      <c r="J939" s="161"/>
      <c r="L939" s="162"/>
      <c r="M939" s="160"/>
      <c r="R939" s="66"/>
      <c r="S939" s="162"/>
      <c r="Y939" s="66"/>
      <c r="Z939" s="162"/>
      <c r="AA939" s="160"/>
      <c r="AJ939" s="66"/>
      <c r="AK939" s="162"/>
      <c r="AL939" s="160"/>
      <c r="AS939" s="66"/>
      <c r="AT939" s="162"/>
      <c r="AU939" s="160"/>
      <c r="AZ939" s="66"/>
      <c r="BA939" s="162"/>
      <c r="BB939" s="160"/>
      <c r="BK939" s="66"/>
      <c r="BL939" s="162"/>
      <c r="BM939" s="160"/>
      <c r="BS939" s="66"/>
      <c r="BT939" s="162"/>
      <c r="BU939" s="160"/>
      <c r="CA939" s="162"/>
      <c r="CB939" s="160"/>
      <c r="CH939" s="66"/>
      <c r="CI939" s="162"/>
      <c r="CJ939" s="155"/>
      <c r="CK939" s="155"/>
      <c r="CL939" s="155"/>
      <c r="CO939" s="66"/>
      <c r="CP939" s="162"/>
      <c r="CQ939" s="160"/>
      <c r="DT939" s="66"/>
      <c r="DU939" s="162"/>
      <c r="DV939" s="160"/>
      <c r="EE939" s="66"/>
      <c r="EF939" s="162"/>
      <c r="EG939" s="160"/>
      <c r="ER939" s="66"/>
      <c r="ES939" s="162"/>
      <c r="ET939" s="160"/>
      <c r="FR939" s="66"/>
      <c r="FS939" s="162"/>
      <c r="FT939" s="160"/>
      <c r="GR939" s="66"/>
      <c r="GS939" s="162"/>
      <c r="GT939" s="160"/>
      <c r="HG939" s="66"/>
      <c r="HH939" s="162"/>
      <c r="HK939" s="66"/>
    </row>
    <row r="940" spans="2:219">
      <c r="B940" s="160"/>
      <c r="I940" s="161"/>
      <c r="J940" s="161"/>
      <c r="L940" s="162"/>
      <c r="M940" s="160"/>
      <c r="R940" s="66"/>
      <c r="S940" s="162"/>
      <c r="Y940" s="66"/>
      <c r="Z940" s="162"/>
      <c r="AA940" s="160"/>
      <c r="AJ940" s="66"/>
      <c r="AK940" s="162"/>
      <c r="AL940" s="160"/>
      <c r="AS940" s="66"/>
      <c r="AT940" s="162"/>
      <c r="AU940" s="160"/>
      <c r="AZ940" s="66"/>
      <c r="BA940" s="162"/>
      <c r="BB940" s="160"/>
      <c r="BK940" s="66"/>
      <c r="BL940" s="162"/>
      <c r="BM940" s="160"/>
      <c r="BS940" s="66"/>
      <c r="BT940" s="162"/>
      <c r="BU940" s="160"/>
      <c r="CA940" s="162"/>
      <c r="CB940" s="160"/>
      <c r="CH940" s="66"/>
      <c r="CI940" s="162"/>
      <c r="CJ940" s="155"/>
      <c r="CK940" s="155"/>
      <c r="CL940" s="155"/>
      <c r="CO940" s="66"/>
      <c r="CP940" s="162"/>
      <c r="CQ940" s="160"/>
      <c r="DT940" s="66"/>
      <c r="DU940" s="162"/>
      <c r="DV940" s="160"/>
      <c r="EE940" s="66"/>
      <c r="EF940" s="162"/>
      <c r="EG940" s="160"/>
      <c r="ER940" s="66"/>
      <c r="ES940" s="162"/>
      <c r="ET940" s="160"/>
      <c r="FR940" s="66"/>
      <c r="FS940" s="162"/>
      <c r="FT940" s="160"/>
      <c r="GR940" s="66"/>
      <c r="GS940" s="162"/>
      <c r="GT940" s="160"/>
      <c r="HG940" s="66"/>
      <c r="HH940" s="162"/>
      <c r="HK940" s="66"/>
    </row>
    <row r="941" spans="2:219">
      <c r="B941" s="160"/>
      <c r="I941" s="161"/>
      <c r="J941" s="161"/>
      <c r="L941" s="162"/>
      <c r="M941" s="160"/>
      <c r="R941" s="66"/>
      <c r="S941" s="162"/>
      <c r="Y941" s="66"/>
      <c r="Z941" s="162"/>
      <c r="AA941" s="160"/>
      <c r="AJ941" s="66"/>
      <c r="AK941" s="162"/>
      <c r="AL941" s="160"/>
      <c r="AS941" s="66"/>
      <c r="AT941" s="162"/>
      <c r="AU941" s="160"/>
      <c r="AZ941" s="66"/>
      <c r="BA941" s="162"/>
      <c r="BB941" s="160"/>
      <c r="BK941" s="66"/>
      <c r="BL941" s="162"/>
      <c r="BM941" s="160"/>
      <c r="BS941" s="66"/>
      <c r="BT941" s="162"/>
      <c r="BU941" s="160"/>
      <c r="CA941" s="162"/>
      <c r="CB941" s="160"/>
      <c r="CH941" s="66"/>
      <c r="CI941" s="162"/>
      <c r="CJ941" s="155"/>
      <c r="CK941" s="155"/>
      <c r="CL941" s="155"/>
      <c r="CO941" s="66"/>
      <c r="CP941" s="162"/>
      <c r="CQ941" s="160"/>
      <c r="DT941" s="66"/>
      <c r="DU941" s="162"/>
      <c r="DV941" s="160"/>
      <c r="EE941" s="66"/>
      <c r="EF941" s="162"/>
      <c r="EG941" s="160"/>
      <c r="ER941" s="66"/>
      <c r="ES941" s="162"/>
      <c r="ET941" s="160"/>
      <c r="FR941" s="66"/>
      <c r="FS941" s="162"/>
      <c r="FT941" s="160"/>
      <c r="GR941" s="66"/>
      <c r="GS941" s="162"/>
      <c r="GT941" s="160"/>
      <c r="HG941" s="66"/>
      <c r="HH941" s="162"/>
      <c r="HK941" s="66"/>
    </row>
    <row r="942" spans="2:219">
      <c r="B942" s="160"/>
      <c r="I942" s="161"/>
      <c r="J942" s="161"/>
      <c r="L942" s="162"/>
      <c r="M942" s="160"/>
      <c r="R942" s="66"/>
      <c r="S942" s="162"/>
      <c r="Y942" s="66"/>
      <c r="Z942" s="162"/>
      <c r="AA942" s="160"/>
      <c r="AJ942" s="66"/>
      <c r="AK942" s="162"/>
      <c r="AL942" s="160"/>
      <c r="AS942" s="66"/>
      <c r="AT942" s="162"/>
      <c r="AU942" s="160"/>
      <c r="AZ942" s="66"/>
      <c r="BA942" s="162"/>
      <c r="BB942" s="160"/>
      <c r="BK942" s="66"/>
      <c r="BL942" s="162"/>
      <c r="BM942" s="160"/>
      <c r="BS942" s="66"/>
      <c r="BT942" s="162"/>
      <c r="BU942" s="160"/>
      <c r="CA942" s="162"/>
      <c r="CB942" s="160"/>
      <c r="CH942" s="66"/>
      <c r="CI942" s="162"/>
      <c r="CJ942" s="155"/>
      <c r="CK942" s="155"/>
      <c r="CL942" s="155"/>
      <c r="CO942" s="66"/>
      <c r="CP942" s="162"/>
      <c r="CQ942" s="160"/>
      <c r="DT942" s="66"/>
      <c r="DU942" s="162"/>
      <c r="DV942" s="160"/>
      <c r="EE942" s="66"/>
      <c r="EF942" s="162"/>
      <c r="EG942" s="160"/>
      <c r="ER942" s="66"/>
      <c r="ES942" s="162"/>
      <c r="ET942" s="160"/>
      <c r="FR942" s="66"/>
      <c r="FS942" s="162"/>
      <c r="FT942" s="160"/>
      <c r="GR942" s="66"/>
      <c r="GS942" s="162"/>
      <c r="GT942" s="160"/>
      <c r="HG942" s="66"/>
      <c r="HH942" s="162"/>
      <c r="HK942" s="66"/>
    </row>
    <row r="943" spans="2:219">
      <c r="B943" s="160"/>
      <c r="I943" s="161"/>
      <c r="J943" s="161"/>
      <c r="L943" s="162"/>
      <c r="M943" s="160"/>
      <c r="R943" s="66"/>
      <c r="S943" s="162"/>
      <c r="Y943" s="66"/>
      <c r="Z943" s="162"/>
      <c r="AA943" s="160"/>
      <c r="AJ943" s="66"/>
      <c r="AK943" s="162"/>
      <c r="AL943" s="160"/>
      <c r="AS943" s="66"/>
      <c r="AT943" s="162"/>
      <c r="AU943" s="160"/>
      <c r="AZ943" s="66"/>
      <c r="BA943" s="162"/>
      <c r="BB943" s="160"/>
      <c r="BK943" s="66"/>
      <c r="BL943" s="162"/>
      <c r="BM943" s="160"/>
      <c r="BS943" s="66"/>
      <c r="BT943" s="162"/>
      <c r="BU943" s="160"/>
      <c r="CA943" s="162"/>
      <c r="CB943" s="160"/>
      <c r="CH943" s="66"/>
      <c r="CI943" s="162"/>
      <c r="CJ943" s="155"/>
      <c r="CK943" s="155"/>
      <c r="CL943" s="155"/>
      <c r="CO943" s="66"/>
      <c r="CP943" s="162"/>
      <c r="CQ943" s="160"/>
      <c r="DT943" s="66"/>
      <c r="DU943" s="162"/>
      <c r="DV943" s="160"/>
      <c r="EE943" s="66"/>
      <c r="EF943" s="162"/>
      <c r="EG943" s="160"/>
      <c r="ER943" s="66"/>
      <c r="ES943" s="162"/>
      <c r="ET943" s="160"/>
      <c r="FR943" s="66"/>
      <c r="FS943" s="162"/>
      <c r="FT943" s="160"/>
      <c r="GR943" s="66"/>
      <c r="GS943" s="162"/>
      <c r="GT943" s="160"/>
      <c r="HG943" s="66"/>
      <c r="HH943" s="162"/>
      <c r="HK943" s="66"/>
    </row>
    <row r="944" spans="2:219">
      <c r="B944" s="160"/>
      <c r="I944" s="161"/>
      <c r="J944" s="161"/>
      <c r="L944" s="162"/>
      <c r="M944" s="160"/>
      <c r="R944" s="66"/>
      <c r="S944" s="162"/>
      <c r="Y944" s="66"/>
      <c r="Z944" s="162"/>
      <c r="AA944" s="160"/>
      <c r="AJ944" s="66"/>
      <c r="AK944" s="162"/>
      <c r="AL944" s="160"/>
      <c r="AS944" s="66"/>
      <c r="AT944" s="162"/>
      <c r="AU944" s="160"/>
      <c r="AZ944" s="66"/>
      <c r="BA944" s="162"/>
      <c r="BB944" s="160"/>
      <c r="BK944" s="66"/>
      <c r="BL944" s="162"/>
      <c r="BM944" s="160"/>
      <c r="BS944" s="66"/>
      <c r="BT944" s="162"/>
      <c r="BU944" s="160"/>
      <c r="CA944" s="162"/>
      <c r="CB944" s="160"/>
      <c r="CH944" s="66"/>
      <c r="CI944" s="162"/>
      <c r="CJ944" s="155"/>
      <c r="CK944" s="155"/>
      <c r="CL944" s="155"/>
      <c r="CO944" s="66"/>
      <c r="CP944" s="162"/>
      <c r="CQ944" s="160"/>
      <c r="DT944" s="66"/>
      <c r="DU944" s="162"/>
      <c r="DV944" s="160"/>
      <c r="EE944" s="66"/>
      <c r="EF944" s="162"/>
      <c r="EG944" s="160"/>
      <c r="ER944" s="66"/>
      <c r="ES944" s="162"/>
      <c r="ET944" s="160"/>
      <c r="FR944" s="66"/>
      <c r="FS944" s="162"/>
      <c r="FT944" s="160"/>
      <c r="GR944" s="66"/>
      <c r="GS944" s="162"/>
      <c r="GT944" s="160"/>
      <c r="HG944" s="66"/>
      <c r="HH944" s="162"/>
      <c r="HK944" s="66"/>
    </row>
    <row r="945" spans="2:219">
      <c r="B945" s="160"/>
      <c r="I945" s="161"/>
      <c r="J945" s="161"/>
      <c r="L945" s="162"/>
      <c r="M945" s="160"/>
      <c r="R945" s="66"/>
      <c r="S945" s="162"/>
      <c r="Y945" s="66"/>
      <c r="Z945" s="162"/>
      <c r="AA945" s="160"/>
      <c r="AJ945" s="66"/>
      <c r="AK945" s="162"/>
      <c r="AL945" s="160"/>
      <c r="AS945" s="66"/>
      <c r="AT945" s="162"/>
      <c r="AU945" s="160"/>
      <c r="AZ945" s="66"/>
      <c r="BA945" s="162"/>
      <c r="BB945" s="160"/>
      <c r="BK945" s="66"/>
      <c r="BL945" s="162"/>
      <c r="BM945" s="160"/>
      <c r="BS945" s="66"/>
      <c r="BT945" s="162"/>
      <c r="BU945" s="160"/>
      <c r="CA945" s="162"/>
      <c r="CB945" s="160"/>
      <c r="CH945" s="66"/>
      <c r="CI945" s="162"/>
      <c r="CJ945" s="155"/>
      <c r="CK945" s="155"/>
      <c r="CL945" s="155"/>
      <c r="CO945" s="66"/>
      <c r="CP945" s="162"/>
      <c r="CQ945" s="160"/>
      <c r="DT945" s="66"/>
      <c r="DU945" s="162"/>
      <c r="DV945" s="160"/>
      <c r="EE945" s="66"/>
      <c r="EF945" s="162"/>
      <c r="EG945" s="160"/>
      <c r="ER945" s="66"/>
      <c r="ES945" s="162"/>
      <c r="ET945" s="160"/>
      <c r="FR945" s="66"/>
      <c r="FS945" s="162"/>
      <c r="FT945" s="160"/>
      <c r="GR945" s="66"/>
      <c r="GS945" s="162"/>
      <c r="GT945" s="160"/>
      <c r="HG945" s="66"/>
      <c r="HH945" s="162"/>
      <c r="HK945" s="66"/>
    </row>
    <row r="946" spans="2:219">
      <c r="B946" s="160"/>
      <c r="I946" s="161"/>
      <c r="J946" s="161"/>
      <c r="L946" s="162"/>
      <c r="M946" s="160"/>
      <c r="R946" s="66"/>
      <c r="S946" s="162"/>
      <c r="Y946" s="66"/>
      <c r="Z946" s="162"/>
      <c r="AA946" s="160"/>
      <c r="AJ946" s="66"/>
      <c r="AK946" s="162"/>
      <c r="AL946" s="160"/>
      <c r="AS946" s="66"/>
      <c r="AT946" s="162"/>
      <c r="AU946" s="160"/>
      <c r="AZ946" s="66"/>
      <c r="BA946" s="162"/>
      <c r="BB946" s="160"/>
      <c r="BK946" s="66"/>
      <c r="BL946" s="162"/>
      <c r="BM946" s="160"/>
      <c r="BS946" s="66"/>
      <c r="BT946" s="162"/>
      <c r="BU946" s="160"/>
      <c r="CA946" s="162"/>
      <c r="CB946" s="160"/>
      <c r="CH946" s="66"/>
      <c r="CI946" s="162"/>
      <c r="CJ946" s="155"/>
      <c r="CK946" s="155"/>
      <c r="CL946" s="155"/>
      <c r="CO946" s="66"/>
      <c r="CP946" s="162"/>
      <c r="CQ946" s="160"/>
      <c r="DT946" s="66"/>
      <c r="DU946" s="162"/>
      <c r="DV946" s="160"/>
      <c r="EE946" s="66"/>
      <c r="EF946" s="162"/>
      <c r="EG946" s="160"/>
      <c r="ER946" s="66"/>
      <c r="ES946" s="162"/>
      <c r="ET946" s="160"/>
      <c r="FR946" s="66"/>
      <c r="FS946" s="162"/>
      <c r="FT946" s="160"/>
      <c r="GR946" s="66"/>
      <c r="GS946" s="162"/>
      <c r="GT946" s="160"/>
      <c r="HG946" s="66"/>
      <c r="HH946" s="162"/>
      <c r="HK946" s="66"/>
    </row>
    <row r="947" spans="2:219">
      <c r="B947" s="160"/>
      <c r="I947" s="161"/>
      <c r="J947" s="161"/>
      <c r="L947" s="162"/>
      <c r="M947" s="160"/>
      <c r="R947" s="66"/>
      <c r="S947" s="162"/>
      <c r="Y947" s="66"/>
      <c r="Z947" s="162"/>
      <c r="AA947" s="160"/>
      <c r="AJ947" s="66"/>
      <c r="AK947" s="162"/>
      <c r="AL947" s="160"/>
      <c r="AS947" s="66"/>
      <c r="AT947" s="162"/>
      <c r="AU947" s="160"/>
      <c r="AZ947" s="66"/>
      <c r="BA947" s="162"/>
      <c r="BB947" s="160"/>
      <c r="BK947" s="66"/>
      <c r="BL947" s="162"/>
      <c r="BM947" s="160"/>
      <c r="BS947" s="66"/>
      <c r="BT947" s="162"/>
      <c r="BU947" s="160"/>
      <c r="CA947" s="162"/>
      <c r="CB947" s="160"/>
      <c r="CH947" s="66"/>
      <c r="CI947" s="162"/>
      <c r="CJ947" s="155"/>
      <c r="CK947" s="155"/>
      <c r="CL947" s="155"/>
      <c r="CO947" s="66"/>
      <c r="CP947" s="162"/>
      <c r="CQ947" s="160"/>
      <c r="DT947" s="66"/>
      <c r="DU947" s="162"/>
      <c r="DV947" s="160"/>
      <c r="EE947" s="66"/>
      <c r="EF947" s="162"/>
      <c r="EG947" s="160"/>
      <c r="ER947" s="66"/>
      <c r="ES947" s="162"/>
      <c r="ET947" s="160"/>
      <c r="FR947" s="66"/>
      <c r="FS947" s="162"/>
      <c r="FT947" s="160"/>
      <c r="GR947" s="66"/>
      <c r="GS947" s="162"/>
      <c r="GT947" s="160"/>
      <c r="HG947" s="66"/>
      <c r="HH947" s="162"/>
      <c r="HK947" s="66"/>
    </row>
    <row r="948" spans="2:219">
      <c r="B948" s="160"/>
      <c r="I948" s="161"/>
      <c r="J948" s="161"/>
      <c r="L948" s="162"/>
      <c r="M948" s="160"/>
      <c r="R948" s="66"/>
      <c r="S948" s="162"/>
      <c r="Y948" s="66"/>
      <c r="Z948" s="162"/>
      <c r="AA948" s="160"/>
      <c r="AJ948" s="66"/>
      <c r="AK948" s="162"/>
      <c r="AL948" s="160"/>
      <c r="AS948" s="66"/>
      <c r="AT948" s="162"/>
      <c r="AU948" s="160"/>
      <c r="AZ948" s="66"/>
      <c r="BA948" s="162"/>
      <c r="BB948" s="160"/>
      <c r="BK948" s="66"/>
      <c r="BL948" s="162"/>
      <c r="BM948" s="160"/>
      <c r="BS948" s="66"/>
      <c r="BT948" s="162"/>
      <c r="BU948" s="160"/>
      <c r="CA948" s="162"/>
      <c r="CB948" s="160"/>
      <c r="CH948" s="66"/>
      <c r="CI948" s="162"/>
      <c r="CJ948" s="155"/>
      <c r="CK948" s="155"/>
      <c r="CL948" s="155"/>
      <c r="CO948" s="66"/>
      <c r="CP948" s="162"/>
      <c r="CQ948" s="160"/>
      <c r="DT948" s="66"/>
      <c r="DU948" s="162"/>
      <c r="DV948" s="160"/>
      <c r="EE948" s="66"/>
      <c r="EF948" s="162"/>
      <c r="EG948" s="160"/>
      <c r="ER948" s="66"/>
      <c r="ES948" s="162"/>
      <c r="ET948" s="160"/>
      <c r="FR948" s="66"/>
      <c r="FS948" s="162"/>
      <c r="FT948" s="160"/>
      <c r="GR948" s="66"/>
      <c r="GS948" s="162"/>
      <c r="GT948" s="160"/>
      <c r="HG948" s="66"/>
      <c r="HH948" s="162"/>
      <c r="HK948" s="66"/>
    </row>
    <row r="949" spans="2:219">
      <c r="B949" s="160"/>
      <c r="I949" s="161"/>
      <c r="J949" s="161"/>
      <c r="L949" s="162"/>
      <c r="M949" s="160"/>
      <c r="R949" s="66"/>
      <c r="S949" s="162"/>
      <c r="Y949" s="66"/>
      <c r="Z949" s="162"/>
      <c r="AA949" s="160"/>
      <c r="AJ949" s="66"/>
      <c r="AK949" s="162"/>
      <c r="AL949" s="160"/>
      <c r="AS949" s="66"/>
      <c r="AT949" s="162"/>
      <c r="AU949" s="160"/>
      <c r="AZ949" s="66"/>
      <c r="BA949" s="162"/>
      <c r="BB949" s="160"/>
      <c r="BK949" s="66"/>
      <c r="BL949" s="162"/>
      <c r="BM949" s="160"/>
      <c r="BS949" s="66"/>
      <c r="BT949" s="162"/>
      <c r="BU949" s="160"/>
      <c r="CA949" s="162"/>
      <c r="CB949" s="160"/>
      <c r="CH949" s="66"/>
      <c r="CI949" s="162"/>
      <c r="CJ949" s="155"/>
      <c r="CK949" s="155"/>
      <c r="CL949" s="155"/>
      <c r="CO949" s="66"/>
      <c r="CP949" s="162"/>
      <c r="CQ949" s="160"/>
      <c r="DT949" s="66"/>
      <c r="DU949" s="162"/>
      <c r="DV949" s="160"/>
      <c r="EE949" s="66"/>
      <c r="EF949" s="162"/>
      <c r="EG949" s="160"/>
      <c r="ER949" s="66"/>
      <c r="ES949" s="162"/>
      <c r="ET949" s="160"/>
      <c r="FR949" s="66"/>
      <c r="FS949" s="162"/>
      <c r="FT949" s="160"/>
      <c r="GR949" s="66"/>
      <c r="GS949" s="162"/>
      <c r="GT949" s="160"/>
      <c r="HG949" s="66"/>
      <c r="HH949" s="162"/>
      <c r="HK949" s="66"/>
    </row>
    <row r="950" spans="2:219">
      <c r="B950" s="160"/>
      <c r="I950" s="161"/>
      <c r="J950" s="161"/>
      <c r="L950" s="162"/>
      <c r="M950" s="160"/>
      <c r="R950" s="66"/>
      <c r="S950" s="162"/>
      <c r="Y950" s="66"/>
      <c r="Z950" s="162"/>
      <c r="AA950" s="160"/>
      <c r="AJ950" s="66"/>
      <c r="AK950" s="162"/>
      <c r="AL950" s="160"/>
      <c r="AS950" s="66"/>
      <c r="AT950" s="162"/>
      <c r="AU950" s="160"/>
      <c r="AZ950" s="66"/>
      <c r="BA950" s="162"/>
      <c r="BB950" s="160"/>
      <c r="BK950" s="66"/>
      <c r="BL950" s="162"/>
      <c r="BM950" s="160"/>
      <c r="BS950" s="66"/>
      <c r="BT950" s="162"/>
      <c r="BU950" s="160"/>
      <c r="CA950" s="162"/>
      <c r="CB950" s="160"/>
      <c r="CH950" s="66"/>
      <c r="CI950" s="162"/>
      <c r="CJ950" s="155"/>
      <c r="CK950" s="155"/>
      <c r="CL950" s="155"/>
      <c r="CO950" s="66"/>
      <c r="CP950" s="162"/>
      <c r="CQ950" s="160"/>
      <c r="DT950" s="66"/>
      <c r="DU950" s="162"/>
      <c r="DV950" s="160"/>
      <c r="EE950" s="66"/>
      <c r="EF950" s="162"/>
      <c r="EG950" s="160"/>
      <c r="ER950" s="66"/>
      <c r="ES950" s="162"/>
      <c r="ET950" s="160"/>
      <c r="FR950" s="66"/>
      <c r="FS950" s="162"/>
      <c r="FT950" s="160"/>
      <c r="GR950" s="66"/>
      <c r="GS950" s="162"/>
      <c r="GT950" s="160"/>
      <c r="HG950" s="66"/>
      <c r="HH950" s="162"/>
      <c r="HK950" s="66"/>
    </row>
    <row r="951" spans="2:219">
      <c r="B951" s="160"/>
      <c r="I951" s="161"/>
      <c r="J951" s="161"/>
      <c r="L951" s="162"/>
      <c r="M951" s="160"/>
      <c r="R951" s="66"/>
      <c r="S951" s="162"/>
      <c r="Y951" s="66"/>
      <c r="Z951" s="162"/>
      <c r="AA951" s="160"/>
      <c r="AJ951" s="66"/>
      <c r="AK951" s="162"/>
      <c r="AL951" s="160"/>
      <c r="AS951" s="66"/>
      <c r="AT951" s="162"/>
      <c r="AU951" s="160"/>
      <c r="AZ951" s="66"/>
      <c r="BA951" s="162"/>
      <c r="BB951" s="160"/>
      <c r="BK951" s="66"/>
      <c r="BL951" s="162"/>
      <c r="BM951" s="160"/>
      <c r="BS951" s="66"/>
      <c r="BT951" s="162"/>
      <c r="BU951" s="160"/>
      <c r="CA951" s="162"/>
      <c r="CB951" s="160"/>
      <c r="CH951" s="66"/>
      <c r="CI951" s="162"/>
      <c r="CJ951" s="155"/>
      <c r="CK951" s="155"/>
      <c r="CL951" s="155"/>
      <c r="CO951" s="66"/>
      <c r="CP951" s="162"/>
      <c r="CQ951" s="160"/>
      <c r="DT951" s="66"/>
      <c r="DU951" s="162"/>
      <c r="DV951" s="160"/>
      <c r="EE951" s="66"/>
      <c r="EF951" s="162"/>
      <c r="EG951" s="160"/>
      <c r="ER951" s="66"/>
      <c r="ES951" s="162"/>
      <c r="ET951" s="160"/>
      <c r="FR951" s="66"/>
      <c r="FS951" s="162"/>
      <c r="FT951" s="160"/>
      <c r="GR951" s="66"/>
      <c r="GS951" s="162"/>
      <c r="GT951" s="160"/>
      <c r="HG951" s="66"/>
      <c r="HH951" s="162"/>
      <c r="HK951" s="66"/>
    </row>
    <row r="952" spans="2:219">
      <c r="B952" s="160"/>
      <c r="I952" s="161"/>
      <c r="J952" s="161"/>
      <c r="L952" s="162"/>
      <c r="M952" s="160"/>
      <c r="R952" s="66"/>
      <c r="S952" s="162"/>
      <c r="Y952" s="66"/>
      <c r="Z952" s="162"/>
      <c r="AA952" s="160"/>
      <c r="AJ952" s="66"/>
      <c r="AK952" s="162"/>
      <c r="AL952" s="160"/>
      <c r="AS952" s="66"/>
      <c r="AT952" s="162"/>
      <c r="AU952" s="160"/>
      <c r="AZ952" s="66"/>
      <c r="BA952" s="162"/>
      <c r="BB952" s="160"/>
      <c r="BK952" s="66"/>
      <c r="BL952" s="162"/>
      <c r="BM952" s="160"/>
      <c r="BS952" s="66"/>
      <c r="BT952" s="162"/>
      <c r="BU952" s="160"/>
      <c r="CA952" s="162"/>
      <c r="CB952" s="160"/>
      <c r="CH952" s="66"/>
      <c r="CI952" s="162"/>
      <c r="CJ952" s="155"/>
      <c r="CK952" s="155"/>
      <c r="CL952" s="155"/>
      <c r="CO952" s="66"/>
      <c r="CP952" s="162"/>
      <c r="CQ952" s="160"/>
      <c r="DT952" s="66"/>
      <c r="DU952" s="162"/>
      <c r="DV952" s="160"/>
      <c r="EE952" s="66"/>
      <c r="EF952" s="162"/>
      <c r="EG952" s="160"/>
      <c r="ER952" s="66"/>
      <c r="ES952" s="162"/>
      <c r="ET952" s="160"/>
      <c r="FR952" s="66"/>
      <c r="FS952" s="162"/>
      <c r="FT952" s="160"/>
      <c r="GR952" s="66"/>
      <c r="GS952" s="162"/>
      <c r="GT952" s="160"/>
      <c r="HG952" s="66"/>
      <c r="HH952" s="162"/>
      <c r="HK952" s="66"/>
    </row>
    <row r="953" spans="2:219">
      <c r="B953" s="160"/>
      <c r="I953" s="161"/>
      <c r="J953" s="161"/>
      <c r="L953" s="162"/>
      <c r="M953" s="160"/>
      <c r="R953" s="66"/>
      <c r="S953" s="162"/>
      <c r="Y953" s="66"/>
      <c r="Z953" s="162"/>
      <c r="AA953" s="160"/>
      <c r="AJ953" s="66"/>
      <c r="AK953" s="162"/>
      <c r="AL953" s="160"/>
      <c r="AS953" s="66"/>
      <c r="AT953" s="162"/>
      <c r="AU953" s="160"/>
      <c r="AZ953" s="66"/>
      <c r="BA953" s="162"/>
      <c r="BB953" s="160"/>
      <c r="BK953" s="66"/>
      <c r="BL953" s="162"/>
      <c r="BM953" s="160"/>
      <c r="BS953" s="66"/>
      <c r="BT953" s="162"/>
      <c r="BU953" s="160"/>
      <c r="CA953" s="162"/>
      <c r="CB953" s="160"/>
      <c r="CH953" s="66"/>
      <c r="CI953" s="162"/>
      <c r="CJ953" s="155"/>
      <c r="CK953" s="155"/>
      <c r="CL953" s="155"/>
      <c r="CO953" s="66"/>
      <c r="CP953" s="162"/>
      <c r="CQ953" s="160"/>
      <c r="DT953" s="66"/>
      <c r="DU953" s="162"/>
      <c r="DV953" s="160"/>
      <c r="EE953" s="66"/>
      <c r="EF953" s="162"/>
      <c r="EG953" s="160"/>
      <c r="ER953" s="66"/>
      <c r="ES953" s="162"/>
      <c r="ET953" s="160"/>
      <c r="FR953" s="66"/>
      <c r="FS953" s="162"/>
      <c r="FT953" s="160"/>
      <c r="GR953" s="66"/>
      <c r="GS953" s="162"/>
      <c r="GT953" s="160"/>
      <c r="HG953" s="66"/>
      <c r="HH953" s="162"/>
      <c r="HK953" s="66"/>
    </row>
    <row r="954" spans="2:219">
      <c r="B954" s="160"/>
      <c r="I954" s="161"/>
      <c r="J954" s="161"/>
      <c r="L954" s="162"/>
      <c r="M954" s="160"/>
      <c r="R954" s="66"/>
      <c r="S954" s="162"/>
      <c r="Y954" s="66"/>
      <c r="Z954" s="162"/>
      <c r="AA954" s="160"/>
      <c r="AJ954" s="66"/>
      <c r="AK954" s="162"/>
      <c r="AL954" s="160"/>
      <c r="AS954" s="66"/>
      <c r="AT954" s="162"/>
      <c r="AU954" s="160"/>
      <c r="AZ954" s="66"/>
      <c r="BA954" s="162"/>
      <c r="BB954" s="160"/>
      <c r="BK954" s="66"/>
      <c r="BL954" s="162"/>
      <c r="BM954" s="160"/>
      <c r="BS954" s="66"/>
      <c r="BT954" s="162"/>
      <c r="BU954" s="160"/>
      <c r="CA954" s="162"/>
      <c r="CB954" s="160"/>
      <c r="CH954" s="66"/>
      <c r="CI954" s="162"/>
      <c r="CJ954" s="155"/>
      <c r="CK954" s="155"/>
      <c r="CL954" s="155"/>
      <c r="CO954" s="66"/>
      <c r="CP954" s="162"/>
      <c r="CQ954" s="160"/>
      <c r="DT954" s="66"/>
      <c r="DU954" s="162"/>
      <c r="DV954" s="160"/>
      <c r="EE954" s="66"/>
      <c r="EF954" s="162"/>
      <c r="EG954" s="160"/>
      <c r="ER954" s="66"/>
      <c r="ES954" s="162"/>
      <c r="ET954" s="160"/>
      <c r="FR954" s="66"/>
      <c r="FS954" s="162"/>
      <c r="FT954" s="160"/>
      <c r="GR954" s="66"/>
      <c r="GS954" s="162"/>
      <c r="GT954" s="160"/>
      <c r="HG954" s="66"/>
      <c r="HH954" s="162"/>
      <c r="HK954" s="66"/>
    </row>
    <row r="955" spans="2:219">
      <c r="B955" s="160"/>
      <c r="I955" s="161"/>
      <c r="J955" s="161"/>
      <c r="L955" s="162"/>
      <c r="M955" s="160"/>
      <c r="R955" s="66"/>
      <c r="S955" s="162"/>
      <c r="Y955" s="66"/>
      <c r="Z955" s="162"/>
      <c r="AA955" s="160"/>
      <c r="AJ955" s="66"/>
      <c r="AK955" s="162"/>
      <c r="AL955" s="160"/>
      <c r="AS955" s="66"/>
      <c r="AT955" s="162"/>
      <c r="AU955" s="160"/>
      <c r="AZ955" s="66"/>
      <c r="BA955" s="162"/>
      <c r="BB955" s="160"/>
      <c r="BK955" s="66"/>
      <c r="BL955" s="162"/>
      <c r="BM955" s="160"/>
      <c r="BS955" s="66"/>
      <c r="BT955" s="162"/>
      <c r="BU955" s="160"/>
      <c r="CA955" s="162"/>
      <c r="CB955" s="160"/>
      <c r="CH955" s="66"/>
      <c r="CI955" s="162"/>
      <c r="CJ955" s="155"/>
      <c r="CK955" s="155"/>
      <c r="CL955" s="155"/>
      <c r="CO955" s="66"/>
      <c r="CP955" s="162"/>
      <c r="CQ955" s="160"/>
      <c r="DT955" s="66"/>
      <c r="DU955" s="162"/>
      <c r="DV955" s="160"/>
      <c r="EE955" s="66"/>
      <c r="EF955" s="162"/>
      <c r="EG955" s="160"/>
      <c r="ER955" s="66"/>
      <c r="ES955" s="162"/>
      <c r="ET955" s="160"/>
      <c r="FR955" s="66"/>
      <c r="FS955" s="162"/>
      <c r="FT955" s="160"/>
      <c r="GR955" s="66"/>
      <c r="GS955" s="162"/>
      <c r="GT955" s="160"/>
      <c r="HG955" s="66"/>
      <c r="HH955" s="162"/>
      <c r="HK955" s="66"/>
    </row>
    <row r="956" spans="2:219">
      <c r="B956" s="160"/>
      <c r="I956" s="161"/>
      <c r="J956" s="161"/>
      <c r="L956" s="162"/>
      <c r="M956" s="160"/>
      <c r="R956" s="66"/>
      <c r="S956" s="162"/>
      <c r="Y956" s="66"/>
      <c r="Z956" s="162"/>
      <c r="AA956" s="160"/>
      <c r="AJ956" s="66"/>
      <c r="AK956" s="162"/>
      <c r="AL956" s="160"/>
      <c r="AS956" s="66"/>
      <c r="AT956" s="162"/>
      <c r="AU956" s="160"/>
      <c r="AZ956" s="66"/>
      <c r="BA956" s="162"/>
      <c r="BB956" s="160"/>
      <c r="BK956" s="66"/>
      <c r="BL956" s="162"/>
      <c r="BM956" s="160"/>
      <c r="BS956" s="66"/>
      <c r="BT956" s="162"/>
      <c r="BU956" s="160"/>
      <c r="CA956" s="162"/>
      <c r="CB956" s="160"/>
      <c r="CH956" s="66"/>
      <c r="CI956" s="162"/>
      <c r="CJ956" s="155"/>
      <c r="CK956" s="155"/>
      <c r="CL956" s="155"/>
      <c r="CO956" s="66"/>
      <c r="CP956" s="162"/>
      <c r="CQ956" s="160"/>
      <c r="DT956" s="66"/>
      <c r="DU956" s="162"/>
      <c r="DV956" s="160"/>
      <c r="EE956" s="66"/>
      <c r="EF956" s="162"/>
      <c r="EG956" s="160"/>
      <c r="ER956" s="66"/>
      <c r="ES956" s="162"/>
      <c r="ET956" s="160"/>
      <c r="FR956" s="66"/>
      <c r="FS956" s="162"/>
      <c r="FT956" s="160"/>
      <c r="GR956" s="66"/>
      <c r="GS956" s="162"/>
      <c r="GT956" s="160"/>
      <c r="HG956" s="66"/>
      <c r="HH956" s="162"/>
      <c r="HK956" s="66"/>
    </row>
    <row r="957" spans="2:219">
      <c r="B957" s="160"/>
      <c r="I957" s="161"/>
      <c r="J957" s="161"/>
      <c r="L957" s="162"/>
      <c r="M957" s="160"/>
      <c r="R957" s="66"/>
      <c r="S957" s="162"/>
      <c r="Y957" s="66"/>
      <c r="Z957" s="162"/>
      <c r="AA957" s="160"/>
      <c r="AJ957" s="66"/>
      <c r="AK957" s="162"/>
      <c r="AL957" s="160"/>
      <c r="AS957" s="66"/>
      <c r="AT957" s="162"/>
      <c r="AU957" s="160"/>
      <c r="AZ957" s="66"/>
      <c r="BA957" s="162"/>
      <c r="BB957" s="160"/>
      <c r="BK957" s="66"/>
      <c r="BL957" s="162"/>
      <c r="BM957" s="160"/>
      <c r="BS957" s="66"/>
      <c r="BT957" s="162"/>
      <c r="BU957" s="160"/>
      <c r="CA957" s="162"/>
      <c r="CB957" s="160"/>
      <c r="CH957" s="66"/>
      <c r="CI957" s="162"/>
      <c r="CJ957" s="155"/>
      <c r="CK957" s="155"/>
      <c r="CL957" s="155"/>
      <c r="CO957" s="66"/>
      <c r="CP957" s="162"/>
      <c r="CQ957" s="160"/>
      <c r="DT957" s="66"/>
      <c r="DU957" s="162"/>
      <c r="DV957" s="160"/>
      <c r="EE957" s="66"/>
      <c r="EF957" s="162"/>
      <c r="EG957" s="160"/>
      <c r="ER957" s="66"/>
      <c r="ES957" s="162"/>
      <c r="ET957" s="160"/>
      <c r="FR957" s="66"/>
      <c r="FS957" s="162"/>
      <c r="FT957" s="160"/>
      <c r="GR957" s="66"/>
      <c r="GS957" s="162"/>
      <c r="GT957" s="160"/>
      <c r="HG957" s="66"/>
      <c r="HH957" s="162"/>
      <c r="HK957" s="66"/>
    </row>
    <row r="958" spans="2:219">
      <c r="B958" s="160"/>
      <c r="I958" s="161"/>
      <c r="J958" s="161"/>
      <c r="L958" s="162"/>
      <c r="M958" s="160"/>
      <c r="R958" s="66"/>
      <c r="S958" s="162"/>
      <c r="Y958" s="66"/>
      <c r="Z958" s="162"/>
      <c r="AA958" s="160"/>
      <c r="AJ958" s="66"/>
      <c r="AK958" s="162"/>
      <c r="AL958" s="160"/>
      <c r="AS958" s="66"/>
      <c r="AT958" s="162"/>
      <c r="AU958" s="160"/>
      <c r="AZ958" s="66"/>
      <c r="BA958" s="162"/>
      <c r="BB958" s="160"/>
      <c r="BK958" s="66"/>
      <c r="BL958" s="162"/>
      <c r="BM958" s="160"/>
      <c r="BS958" s="66"/>
      <c r="BT958" s="162"/>
      <c r="BU958" s="160"/>
      <c r="CA958" s="162"/>
      <c r="CB958" s="160"/>
      <c r="CH958" s="66"/>
      <c r="CI958" s="162"/>
      <c r="CJ958" s="155"/>
      <c r="CK958" s="155"/>
      <c r="CL958" s="155"/>
      <c r="CO958" s="66"/>
      <c r="CP958" s="162"/>
      <c r="CQ958" s="160"/>
      <c r="DT958" s="66"/>
      <c r="DU958" s="162"/>
      <c r="DV958" s="160"/>
      <c r="EE958" s="66"/>
      <c r="EF958" s="162"/>
      <c r="EG958" s="160"/>
      <c r="ER958" s="66"/>
      <c r="ES958" s="162"/>
      <c r="ET958" s="160"/>
      <c r="FR958" s="66"/>
      <c r="FS958" s="162"/>
      <c r="FT958" s="160"/>
      <c r="GR958" s="66"/>
      <c r="GS958" s="162"/>
      <c r="GT958" s="160"/>
      <c r="HG958" s="66"/>
      <c r="HH958" s="162"/>
      <c r="HK958" s="66"/>
    </row>
    <row r="959" spans="2:219">
      <c r="B959" s="160"/>
      <c r="I959" s="161"/>
      <c r="J959" s="161"/>
      <c r="L959" s="162"/>
      <c r="M959" s="160"/>
      <c r="R959" s="66"/>
      <c r="S959" s="162"/>
      <c r="Y959" s="66"/>
      <c r="Z959" s="162"/>
      <c r="AA959" s="160"/>
      <c r="AJ959" s="66"/>
      <c r="AK959" s="162"/>
      <c r="AL959" s="160"/>
      <c r="AS959" s="66"/>
      <c r="AT959" s="162"/>
      <c r="AU959" s="160"/>
      <c r="AZ959" s="66"/>
      <c r="BA959" s="162"/>
      <c r="BB959" s="160"/>
      <c r="BK959" s="66"/>
      <c r="BL959" s="162"/>
      <c r="BM959" s="160"/>
      <c r="BS959" s="66"/>
      <c r="BT959" s="162"/>
      <c r="BU959" s="160"/>
      <c r="CA959" s="162"/>
      <c r="CB959" s="160"/>
      <c r="CH959" s="66"/>
      <c r="CI959" s="162"/>
      <c r="CJ959" s="155"/>
      <c r="CK959" s="155"/>
      <c r="CL959" s="155"/>
      <c r="CO959" s="66"/>
      <c r="CP959" s="162"/>
      <c r="CQ959" s="160"/>
      <c r="DT959" s="66"/>
      <c r="DU959" s="162"/>
      <c r="DV959" s="160"/>
      <c r="EE959" s="66"/>
      <c r="EF959" s="162"/>
      <c r="EG959" s="160"/>
      <c r="ER959" s="66"/>
      <c r="ES959" s="162"/>
      <c r="ET959" s="160"/>
      <c r="FR959" s="66"/>
      <c r="FS959" s="162"/>
      <c r="FT959" s="160"/>
      <c r="GR959" s="66"/>
      <c r="GS959" s="162"/>
      <c r="GT959" s="160"/>
      <c r="HG959" s="66"/>
      <c r="HH959" s="162"/>
      <c r="HK959" s="66"/>
    </row>
    <row r="960" spans="2:219">
      <c r="B960" s="160"/>
      <c r="I960" s="161"/>
      <c r="J960" s="161"/>
      <c r="L960" s="162"/>
      <c r="M960" s="160"/>
      <c r="R960" s="66"/>
      <c r="S960" s="162"/>
      <c r="Y960" s="66"/>
      <c r="Z960" s="162"/>
      <c r="AA960" s="160"/>
      <c r="AJ960" s="66"/>
      <c r="AK960" s="162"/>
      <c r="AL960" s="160"/>
      <c r="AS960" s="66"/>
      <c r="AT960" s="162"/>
      <c r="AU960" s="160"/>
      <c r="AZ960" s="66"/>
      <c r="BA960" s="162"/>
      <c r="BB960" s="160"/>
      <c r="BK960" s="66"/>
      <c r="BL960" s="162"/>
      <c r="BM960" s="160"/>
      <c r="BS960" s="66"/>
      <c r="BT960" s="162"/>
      <c r="BU960" s="160"/>
      <c r="CA960" s="162"/>
      <c r="CB960" s="160"/>
      <c r="CH960" s="66"/>
      <c r="CI960" s="162"/>
      <c r="CJ960" s="155"/>
      <c r="CK960" s="155"/>
      <c r="CL960" s="155"/>
      <c r="CO960" s="66"/>
      <c r="CP960" s="162"/>
      <c r="CQ960" s="160"/>
      <c r="DT960" s="66"/>
      <c r="DU960" s="162"/>
      <c r="DV960" s="160"/>
      <c r="EE960" s="66"/>
      <c r="EF960" s="162"/>
      <c r="EG960" s="160"/>
      <c r="ER960" s="66"/>
      <c r="ES960" s="162"/>
      <c r="ET960" s="160"/>
      <c r="FR960" s="66"/>
      <c r="FS960" s="162"/>
      <c r="FT960" s="160"/>
      <c r="GR960" s="66"/>
      <c r="GS960" s="162"/>
      <c r="GT960" s="160"/>
      <c r="HG960" s="66"/>
      <c r="HH960" s="162"/>
      <c r="HK960" s="66"/>
    </row>
    <row r="961" spans="2:219">
      <c r="B961" s="160"/>
      <c r="I961" s="161"/>
      <c r="J961" s="161"/>
      <c r="L961" s="162"/>
      <c r="M961" s="160"/>
      <c r="R961" s="66"/>
      <c r="S961" s="162"/>
      <c r="Y961" s="66"/>
      <c r="Z961" s="162"/>
      <c r="AA961" s="160"/>
      <c r="AJ961" s="66"/>
      <c r="AK961" s="162"/>
      <c r="AL961" s="160"/>
      <c r="AS961" s="66"/>
      <c r="AT961" s="162"/>
      <c r="AU961" s="160"/>
      <c r="AZ961" s="66"/>
      <c r="BA961" s="162"/>
      <c r="BB961" s="160"/>
      <c r="BK961" s="66"/>
      <c r="BL961" s="162"/>
      <c r="BM961" s="160"/>
      <c r="BS961" s="66"/>
      <c r="BT961" s="162"/>
      <c r="BU961" s="160"/>
      <c r="CA961" s="162"/>
      <c r="CB961" s="160"/>
      <c r="CH961" s="66"/>
      <c r="CI961" s="162"/>
      <c r="CJ961" s="155"/>
      <c r="CK961" s="155"/>
      <c r="CL961" s="155"/>
      <c r="CO961" s="66"/>
      <c r="CP961" s="162"/>
      <c r="CQ961" s="160"/>
      <c r="DT961" s="66"/>
      <c r="DU961" s="162"/>
      <c r="DV961" s="160"/>
      <c r="EE961" s="66"/>
      <c r="EF961" s="162"/>
      <c r="EG961" s="160"/>
      <c r="ER961" s="66"/>
      <c r="ES961" s="162"/>
      <c r="ET961" s="160"/>
      <c r="FR961" s="66"/>
      <c r="FS961" s="162"/>
      <c r="FT961" s="160"/>
      <c r="GR961" s="66"/>
      <c r="GS961" s="162"/>
      <c r="GT961" s="160"/>
      <c r="HG961" s="66"/>
      <c r="HH961" s="162"/>
      <c r="HK961" s="66"/>
    </row>
    <row r="962" spans="2:219">
      <c r="B962" s="160"/>
      <c r="I962" s="161"/>
      <c r="J962" s="161"/>
      <c r="L962" s="162"/>
      <c r="M962" s="160"/>
      <c r="R962" s="66"/>
      <c r="S962" s="162"/>
      <c r="Y962" s="66"/>
      <c r="Z962" s="162"/>
      <c r="AA962" s="160"/>
      <c r="AJ962" s="66"/>
      <c r="AK962" s="162"/>
      <c r="AL962" s="160"/>
      <c r="AS962" s="66"/>
      <c r="AT962" s="162"/>
      <c r="AU962" s="160"/>
      <c r="AZ962" s="66"/>
      <c r="BA962" s="162"/>
      <c r="BB962" s="160"/>
      <c r="BK962" s="66"/>
      <c r="BL962" s="162"/>
      <c r="BM962" s="160"/>
      <c r="BS962" s="66"/>
      <c r="BT962" s="162"/>
      <c r="BU962" s="160"/>
      <c r="CA962" s="162"/>
      <c r="CB962" s="160"/>
      <c r="CH962" s="66"/>
      <c r="CI962" s="162"/>
      <c r="CJ962" s="155"/>
      <c r="CK962" s="155"/>
      <c r="CL962" s="155"/>
      <c r="CO962" s="66"/>
      <c r="CP962" s="162"/>
      <c r="CQ962" s="160"/>
      <c r="DT962" s="66"/>
      <c r="DU962" s="162"/>
      <c r="DV962" s="160"/>
      <c r="EE962" s="66"/>
      <c r="EF962" s="162"/>
      <c r="EG962" s="160"/>
      <c r="ER962" s="66"/>
      <c r="ES962" s="162"/>
      <c r="ET962" s="160"/>
      <c r="FR962" s="66"/>
      <c r="FS962" s="162"/>
      <c r="FT962" s="160"/>
      <c r="GR962" s="66"/>
      <c r="GS962" s="162"/>
      <c r="GT962" s="160"/>
      <c r="HG962" s="66"/>
      <c r="HH962" s="162"/>
      <c r="HK962" s="66"/>
    </row>
    <row r="963" spans="2:219">
      <c r="B963" s="160"/>
      <c r="I963" s="161"/>
      <c r="J963" s="161"/>
      <c r="L963" s="162"/>
      <c r="M963" s="160"/>
      <c r="R963" s="66"/>
      <c r="S963" s="162"/>
      <c r="Y963" s="66"/>
      <c r="Z963" s="162"/>
      <c r="AA963" s="160"/>
      <c r="AJ963" s="66"/>
      <c r="AK963" s="162"/>
      <c r="AL963" s="160"/>
      <c r="AS963" s="66"/>
      <c r="AT963" s="162"/>
      <c r="AU963" s="160"/>
      <c r="AZ963" s="66"/>
      <c r="BA963" s="162"/>
      <c r="BB963" s="160"/>
      <c r="BK963" s="66"/>
      <c r="BL963" s="162"/>
      <c r="BM963" s="160"/>
      <c r="BS963" s="66"/>
      <c r="BT963" s="162"/>
      <c r="BU963" s="160"/>
      <c r="CA963" s="162"/>
      <c r="CB963" s="160"/>
      <c r="CH963" s="66"/>
      <c r="CI963" s="162"/>
      <c r="CJ963" s="155"/>
      <c r="CK963" s="155"/>
      <c r="CL963" s="155"/>
      <c r="CO963" s="66"/>
      <c r="CP963" s="162"/>
      <c r="CQ963" s="160"/>
      <c r="DT963" s="66"/>
      <c r="DU963" s="162"/>
      <c r="DV963" s="160"/>
      <c r="EE963" s="66"/>
      <c r="EF963" s="162"/>
      <c r="EG963" s="160"/>
      <c r="ER963" s="66"/>
      <c r="ES963" s="162"/>
      <c r="ET963" s="160"/>
      <c r="FR963" s="66"/>
      <c r="FS963" s="162"/>
      <c r="FT963" s="160"/>
      <c r="GR963" s="66"/>
      <c r="GS963" s="162"/>
      <c r="GT963" s="160"/>
      <c r="HG963" s="66"/>
      <c r="HH963" s="162"/>
      <c r="HK963" s="66"/>
    </row>
    <row r="964" spans="2:219">
      <c r="B964" s="160"/>
      <c r="I964" s="161"/>
      <c r="J964" s="161"/>
      <c r="L964" s="162"/>
      <c r="M964" s="160"/>
      <c r="R964" s="66"/>
      <c r="S964" s="162"/>
      <c r="Y964" s="66"/>
      <c r="Z964" s="162"/>
      <c r="AA964" s="160"/>
      <c r="AJ964" s="66"/>
      <c r="AK964" s="162"/>
      <c r="AL964" s="160"/>
      <c r="AS964" s="66"/>
      <c r="AT964" s="162"/>
      <c r="AU964" s="160"/>
      <c r="AZ964" s="66"/>
      <c r="BA964" s="162"/>
      <c r="BB964" s="160"/>
      <c r="BK964" s="66"/>
      <c r="BL964" s="162"/>
      <c r="BM964" s="160"/>
      <c r="BS964" s="66"/>
      <c r="BT964" s="162"/>
      <c r="BU964" s="160"/>
      <c r="CA964" s="162"/>
      <c r="CB964" s="160"/>
      <c r="CH964" s="66"/>
      <c r="CI964" s="162"/>
      <c r="CJ964" s="155"/>
      <c r="CK964" s="155"/>
      <c r="CL964" s="155"/>
      <c r="CO964" s="66"/>
      <c r="CP964" s="162"/>
      <c r="CQ964" s="160"/>
      <c r="DT964" s="66"/>
      <c r="DU964" s="162"/>
      <c r="DV964" s="160"/>
      <c r="EE964" s="66"/>
      <c r="EF964" s="162"/>
      <c r="EG964" s="160"/>
      <c r="ER964" s="66"/>
      <c r="ES964" s="162"/>
      <c r="ET964" s="160"/>
      <c r="FR964" s="66"/>
      <c r="FS964" s="162"/>
      <c r="FT964" s="160"/>
      <c r="GR964" s="66"/>
      <c r="GS964" s="162"/>
      <c r="GT964" s="160"/>
      <c r="HG964" s="66"/>
      <c r="HH964" s="162"/>
      <c r="HK964" s="66"/>
    </row>
    <row r="965" spans="2:219">
      <c r="B965" s="160"/>
      <c r="I965" s="161"/>
      <c r="J965" s="161"/>
      <c r="L965" s="162"/>
      <c r="M965" s="160"/>
      <c r="R965" s="66"/>
      <c r="S965" s="162"/>
      <c r="Y965" s="66"/>
      <c r="Z965" s="162"/>
      <c r="AA965" s="160"/>
      <c r="AJ965" s="66"/>
      <c r="AK965" s="162"/>
      <c r="AL965" s="160"/>
      <c r="AS965" s="66"/>
      <c r="AT965" s="162"/>
      <c r="AU965" s="160"/>
      <c r="AZ965" s="66"/>
      <c r="BA965" s="162"/>
      <c r="BB965" s="160"/>
      <c r="BK965" s="66"/>
      <c r="BL965" s="162"/>
      <c r="BM965" s="160"/>
      <c r="BS965" s="66"/>
      <c r="BT965" s="162"/>
      <c r="BU965" s="160"/>
      <c r="CA965" s="162"/>
      <c r="CB965" s="160"/>
      <c r="CH965" s="66"/>
      <c r="CI965" s="162"/>
      <c r="CJ965" s="155"/>
      <c r="CK965" s="155"/>
      <c r="CL965" s="155"/>
      <c r="CO965" s="66"/>
      <c r="CP965" s="162"/>
      <c r="CQ965" s="160"/>
      <c r="DT965" s="66"/>
      <c r="DU965" s="162"/>
      <c r="DV965" s="160"/>
      <c r="EE965" s="66"/>
      <c r="EF965" s="162"/>
      <c r="EG965" s="160"/>
      <c r="ER965" s="66"/>
      <c r="ES965" s="162"/>
      <c r="ET965" s="160"/>
      <c r="FR965" s="66"/>
      <c r="FS965" s="162"/>
      <c r="FT965" s="160"/>
      <c r="GR965" s="66"/>
      <c r="GS965" s="162"/>
      <c r="GT965" s="160"/>
      <c r="HG965" s="66"/>
      <c r="HH965" s="162"/>
      <c r="HK965" s="66"/>
    </row>
    <row r="966" spans="2:219">
      <c r="B966" s="160"/>
      <c r="I966" s="161"/>
      <c r="J966" s="161"/>
      <c r="L966" s="162"/>
      <c r="M966" s="160"/>
      <c r="R966" s="66"/>
      <c r="S966" s="162"/>
      <c r="Y966" s="66"/>
      <c r="Z966" s="162"/>
      <c r="AA966" s="160"/>
      <c r="AJ966" s="66"/>
      <c r="AK966" s="162"/>
      <c r="AL966" s="160"/>
      <c r="AS966" s="66"/>
      <c r="AT966" s="162"/>
      <c r="AU966" s="160"/>
      <c r="AZ966" s="66"/>
      <c r="BA966" s="162"/>
      <c r="BB966" s="160"/>
      <c r="BK966" s="66"/>
      <c r="BL966" s="162"/>
      <c r="BM966" s="160"/>
      <c r="BS966" s="66"/>
      <c r="BT966" s="162"/>
      <c r="BU966" s="160"/>
      <c r="CA966" s="162"/>
      <c r="CB966" s="160"/>
      <c r="CH966" s="66"/>
      <c r="CI966" s="162"/>
      <c r="CJ966" s="155"/>
      <c r="CK966" s="155"/>
      <c r="CL966" s="155"/>
      <c r="CO966" s="66"/>
      <c r="CP966" s="162"/>
      <c r="CQ966" s="160"/>
      <c r="DT966" s="66"/>
      <c r="DU966" s="162"/>
      <c r="DV966" s="160"/>
      <c r="EE966" s="66"/>
      <c r="EF966" s="162"/>
      <c r="EG966" s="160"/>
      <c r="ER966" s="66"/>
      <c r="ES966" s="162"/>
      <c r="ET966" s="160"/>
      <c r="FR966" s="66"/>
      <c r="FS966" s="162"/>
      <c r="FT966" s="160"/>
      <c r="GR966" s="66"/>
      <c r="GS966" s="162"/>
      <c r="GT966" s="160"/>
      <c r="HG966" s="66"/>
      <c r="HH966" s="162"/>
      <c r="HK966" s="66"/>
    </row>
    <row r="967" spans="2:219">
      <c r="B967" s="160"/>
      <c r="I967" s="161"/>
      <c r="J967" s="161"/>
      <c r="L967" s="162"/>
      <c r="M967" s="160"/>
      <c r="R967" s="66"/>
      <c r="S967" s="162"/>
      <c r="Y967" s="66"/>
      <c r="Z967" s="162"/>
      <c r="AA967" s="160"/>
      <c r="AJ967" s="66"/>
      <c r="AK967" s="162"/>
      <c r="AL967" s="160"/>
      <c r="AS967" s="66"/>
      <c r="AT967" s="162"/>
      <c r="AU967" s="160"/>
      <c r="AZ967" s="66"/>
      <c r="BA967" s="162"/>
      <c r="BB967" s="160"/>
      <c r="BK967" s="66"/>
      <c r="BL967" s="162"/>
      <c r="BM967" s="160"/>
      <c r="BS967" s="66"/>
      <c r="BT967" s="162"/>
      <c r="BU967" s="160"/>
      <c r="CA967" s="162"/>
      <c r="CB967" s="160"/>
      <c r="CH967" s="66"/>
      <c r="CI967" s="162"/>
      <c r="CJ967" s="155"/>
      <c r="CK967" s="155"/>
      <c r="CL967" s="155"/>
      <c r="CO967" s="66"/>
      <c r="CP967" s="162"/>
      <c r="CQ967" s="160"/>
      <c r="DT967" s="66"/>
      <c r="DU967" s="162"/>
      <c r="DV967" s="160"/>
      <c r="EE967" s="66"/>
      <c r="EF967" s="162"/>
      <c r="EG967" s="160"/>
      <c r="ER967" s="66"/>
      <c r="ES967" s="162"/>
      <c r="ET967" s="160"/>
      <c r="FR967" s="66"/>
      <c r="FS967" s="162"/>
      <c r="FT967" s="160"/>
      <c r="GR967" s="66"/>
      <c r="GS967" s="162"/>
      <c r="GT967" s="160"/>
      <c r="HG967" s="66"/>
      <c r="HH967" s="162"/>
      <c r="HK967" s="66"/>
    </row>
    <row r="968" spans="2:219">
      <c r="B968" s="160"/>
      <c r="I968" s="161"/>
      <c r="J968" s="161"/>
      <c r="L968" s="162"/>
      <c r="M968" s="160"/>
      <c r="R968" s="66"/>
      <c r="S968" s="162"/>
      <c r="Y968" s="66"/>
      <c r="Z968" s="162"/>
      <c r="AA968" s="160"/>
      <c r="AJ968" s="66"/>
      <c r="AK968" s="162"/>
      <c r="AL968" s="160"/>
      <c r="AS968" s="66"/>
      <c r="AT968" s="162"/>
      <c r="AU968" s="160"/>
      <c r="AZ968" s="66"/>
      <c r="BA968" s="162"/>
      <c r="BB968" s="160"/>
      <c r="BK968" s="66"/>
      <c r="BL968" s="162"/>
      <c r="BM968" s="160"/>
      <c r="BS968" s="66"/>
      <c r="BT968" s="162"/>
      <c r="BU968" s="160"/>
      <c r="CA968" s="162"/>
      <c r="CB968" s="160"/>
      <c r="CH968" s="66"/>
      <c r="CI968" s="162"/>
      <c r="CJ968" s="155"/>
      <c r="CK968" s="155"/>
      <c r="CL968" s="155"/>
      <c r="CO968" s="66"/>
      <c r="CP968" s="162"/>
      <c r="CQ968" s="160"/>
      <c r="DT968" s="66"/>
      <c r="DU968" s="162"/>
      <c r="DV968" s="160"/>
      <c r="EE968" s="66"/>
      <c r="EF968" s="162"/>
      <c r="EG968" s="160"/>
      <c r="ER968" s="66"/>
      <c r="ES968" s="162"/>
      <c r="ET968" s="160"/>
      <c r="FR968" s="66"/>
      <c r="FS968" s="162"/>
      <c r="FT968" s="160"/>
      <c r="GR968" s="66"/>
      <c r="GS968" s="162"/>
      <c r="GT968" s="160"/>
      <c r="HG968" s="66"/>
      <c r="HH968" s="162"/>
      <c r="HK968" s="66"/>
    </row>
    <row r="969" spans="2:219">
      <c r="B969" s="160"/>
      <c r="I969" s="161"/>
      <c r="J969" s="161"/>
      <c r="L969" s="162"/>
      <c r="M969" s="160"/>
      <c r="R969" s="66"/>
      <c r="S969" s="162"/>
      <c r="Y969" s="66"/>
      <c r="Z969" s="162"/>
      <c r="AA969" s="160"/>
      <c r="AJ969" s="66"/>
      <c r="AK969" s="162"/>
      <c r="AL969" s="160"/>
      <c r="AS969" s="66"/>
      <c r="AT969" s="162"/>
      <c r="AU969" s="160"/>
      <c r="AZ969" s="66"/>
      <c r="BA969" s="162"/>
      <c r="BB969" s="160"/>
      <c r="BK969" s="66"/>
      <c r="BL969" s="162"/>
      <c r="BM969" s="160"/>
      <c r="BS969" s="66"/>
      <c r="BT969" s="162"/>
      <c r="BU969" s="160"/>
      <c r="CA969" s="162"/>
      <c r="CB969" s="160"/>
      <c r="CH969" s="66"/>
      <c r="CI969" s="162"/>
      <c r="CJ969" s="155"/>
      <c r="CK969" s="155"/>
      <c r="CL969" s="155"/>
      <c r="CO969" s="66"/>
      <c r="CP969" s="162"/>
      <c r="CQ969" s="160"/>
      <c r="DT969" s="66"/>
      <c r="DU969" s="162"/>
      <c r="DV969" s="160"/>
      <c r="EE969" s="66"/>
      <c r="EF969" s="162"/>
      <c r="EG969" s="160"/>
      <c r="ER969" s="66"/>
      <c r="ES969" s="162"/>
      <c r="ET969" s="160"/>
      <c r="FR969" s="66"/>
      <c r="FS969" s="162"/>
      <c r="FT969" s="160"/>
      <c r="GR969" s="66"/>
      <c r="GS969" s="162"/>
      <c r="GT969" s="160"/>
      <c r="HG969" s="66"/>
      <c r="HH969" s="162"/>
      <c r="HK969" s="66"/>
    </row>
    <row r="970" spans="2:219">
      <c r="B970" s="160"/>
      <c r="I970" s="161"/>
      <c r="J970" s="161"/>
      <c r="L970" s="162"/>
      <c r="M970" s="160"/>
      <c r="R970" s="66"/>
      <c r="S970" s="162"/>
      <c r="Y970" s="66"/>
      <c r="Z970" s="162"/>
      <c r="AA970" s="160"/>
      <c r="AJ970" s="66"/>
      <c r="AK970" s="162"/>
      <c r="AL970" s="160"/>
      <c r="AS970" s="66"/>
      <c r="AT970" s="162"/>
      <c r="AU970" s="160"/>
      <c r="AZ970" s="66"/>
      <c r="BA970" s="162"/>
      <c r="BB970" s="160"/>
      <c r="BK970" s="66"/>
      <c r="BL970" s="162"/>
      <c r="BM970" s="160"/>
      <c r="BS970" s="66"/>
      <c r="BT970" s="162"/>
      <c r="BU970" s="160"/>
      <c r="CA970" s="162"/>
      <c r="CB970" s="160"/>
      <c r="CH970" s="66"/>
      <c r="CI970" s="162"/>
      <c r="CJ970" s="155"/>
      <c r="CK970" s="155"/>
      <c r="CL970" s="155"/>
      <c r="CO970" s="66"/>
      <c r="CP970" s="162"/>
      <c r="CQ970" s="160"/>
      <c r="DT970" s="66"/>
      <c r="DU970" s="162"/>
      <c r="DV970" s="160"/>
      <c r="EE970" s="66"/>
      <c r="EF970" s="162"/>
      <c r="EG970" s="160"/>
      <c r="ER970" s="66"/>
      <c r="ES970" s="162"/>
      <c r="ET970" s="160"/>
      <c r="FR970" s="66"/>
      <c r="FS970" s="162"/>
      <c r="FT970" s="160"/>
      <c r="GR970" s="66"/>
      <c r="GS970" s="162"/>
      <c r="GT970" s="160"/>
      <c r="HG970" s="66"/>
      <c r="HH970" s="162"/>
      <c r="HK970" s="66"/>
    </row>
    <row r="971" spans="2:219">
      <c r="B971" s="160"/>
      <c r="I971" s="161"/>
      <c r="J971" s="161"/>
      <c r="L971" s="162"/>
      <c r="M971" s="160"/>
      <c r="R971" s="66"/>
      <c r="S971" s="162"/>
      <c r="Y971" s="66"/>
      <c r="Z971" s="162"/>
      <c r="AA971" s="160"/>
      <c r="AJ971" s="66"/>
      <c r="AK971" s="162"/>
      <c r="AL971" s="160"/>
      <c r="AS971" s="66"/>
      <c r="AT971" s="162"/>
      <c r="AU971" s="160"/>
      <c r="AZ971" s="66"/>
      <c r="BA971" s="162"/>
      <c r="BB971" s="160"/>
      <c r="BK971" s="66"/>
      <c r="BL971" s="162"/>
      <c r="BM971" s="160"/>
      <c r="BS971" s="66"/>
      <c r="BT971" s="162"/>
      <c r="BU971" s="160"/>
      <c r="CA971" s="162"/>
      <c r="CB971" s="160"/>
      <c r="CH971" s="66"/>
      <c r="CI971" s="162"/>
      <c r="CJ971" s="155"/>
      <c r="CK971" s="155"/>
      <c r="CL971" s="155"/>
      <c r="CO971" s="66"/>
      <c r="CP971" s="162"/>
      <c r="CQ971" s="160"/>
      <c r="DT971" s="66"/>
      <c r="DU971" s="162"/>
      <c r="DV971" s="160"/>
      <c r="EE971" s="66"/>
      <c r="EF971" s="162"/>
      <c r="EG971" s="160"/>
      <c r="ER971" s="66"/>
      <c r="ES971" s="162"/>
      <c r="ET971" s="160"/>
      <c r="FR971" s="66"/>
      <c r="FS971" s="162"/>
      <c r="FT971" s="160"/>
      <c r="GR971" s="66"/>
      <c r="GS971" s="162"/>
      <c r="GT971" s="160"/>
      <c r="HG971" s="66"/>
      <c r="HH971" s="162"/>
      <c r="HK971" s="66"/>
    </row>
    <row r="972" spans="2:219">
      <c r="B972" s="160"/>
      <c r="I972" s="161"/>
      <c r="J972" s="161"/>
      <c r="L972" s="162"/>
      <c r="M972" s="160"/>
      <c r="R972" s="66"/>
      <c r="S972" s="162"/>
      <c r="Y972" s="66"/>
      <c r="Z972" s="162"/>
      <c r="AA972" s="160"/>
      <c r="AJ972" s="66"/>
      <c r="AK972" s="162"/>
      <c r="AL972" s="160"/>
      <c r="AS972" s="66"/>
      <c r="AT972" s="162"/>
      <c r="AU972" s="160"/>
      <c r="AZ972" s="66"/>
      <c r="BA972" s="162"/>
      <c r="BB972" s="160"/>
      <c r="BK972" s="66"/>
      <c r="BL972" s="162"/>
      <c r="BM972" s="160"/>
      <c r="BS972" s="66"/>
      <c r="BT972" s="162"/>
      <c r="BU972" s="160"/>
      <c r="CA972" s="162"/>
      <c r="CB972" s="160"/>
      <c r="CH972" s="66"/>
      <c r="CI972" s="162"/>
      <c r="CJ972" s="155"/>
      <c r="CK972" s="155"/>
      <c r="CL972" s="155"/>
      <c r="CO972" s="66"/>
      <c r="CP972" s="162"/>
      <c r="CQ972" s="160"/>
      <c r="DT972" s="66"/>
      <c r="DU972" s="162"/>
      <c r="DV972" s="160"/>
      <c r="EE972" s="66"/>
      <c r="EF972" s="162"/>
      <c r="EG972" s="160"/>
      <c r="ER972" s="66"/>
      <c r="ES972" s="162"/>
      <c r="ET972" s="160"/>
      <c r="FR972" s="66"/>
      <c r="FS972" s="162"/>
      <c r="FT972" s="160"/>
      <c r="GR972" s="66"/>
      <c r="GS972" s="162"/>
      <c r="GT972" s="160"/>
      <c r="HG972" s="66"/>
      <c r="HH972" s="162"/>
      <c r="HK972" s="66"/>
    </row>
    <row r="973" spans="2:219">
      <c r="B973" s="160"/>
      <c r="I973" s="161"/>
      <c r="J973" s="161"/>
      <c r="L973" s="162"/>
      <c r="M973" s="160"/>
      <c r="R973" s="66"/>
      <c r="S973" s="162"/>
      <c r="Y973" s="66"/>
      <c r="Z973" s="162"/>
      <c r="AA973" s="160"/>
      <c r="AJ973" s="66"/>
      <c r="AK973" s="162"/>
      <c r="AL973" s="160"/>
      <c r="AS973" s="66"/>
      <c r="AT973" s="162"/>
      <c r="AU973" s="160"/>
      <c r="AZ973" s="66"/>
      <c r="BA973" s="162"/>
      <c r="BB973" s="160"/>
      <c r="BK973" s="66"/>
      <c r="BL973" s="162"/>
      <c r="BM973" s="160"/>
      <c r="BS973" s="66"/>
      <c r="BT973" s="162"/>
      <c r="BU973" s="160"/>
      <c r="CA973" s="162"/>
      <c r="CB973" s="160"/>
      <c r="CH973" s="66"/>
      <c r="CI973" s="162"/>
      <c r="CJ973" s="155"/>
      <c r="CK973" s="155"/>
      <c r="CL973" s="155"/>
      <c r="CO973" s="66"/>
      <c r="CP973" s="162"/>
      <c r="CQ973" s="160"/>
      <c r="DT973" s="66"/>
      <c r="DU973" s="162"/>
      <c r="DV973" s="160"/>
      <c r="EE973" s="66"/>
      <c r="EF973" s="162"/>
      <c r="EG973" s="160"/>
      <c r="ER973" s="66"/>
      <c r="ES973" s="162"/>
      <c r="ET973" s="160"/>
      <c r="FR973" s="66"/>
      <c r="FS973" s="162"/>
      <c r="FT973" s="160"/>
      <c r="GR973" s="66"/>
      <c r="GS973" s="162"/>
      <c r="GT973" s="160"/>
      <c r="HG973" s="66"/>
      <c r="HH973" s="162"/>
      <c r="HK973" s="66"/>
    </row>
    <row r="974" spans="2:219">
      <c r="B974" s="160"/>
      <c r="I974" s="161"/>
      <c r="J974" s="161"/>
      <c r="L974" s="162"/>
      <c r="M974" s="160"/>
      <c r="R974" s="66"/>
      <c r="S974" s="162"/>
      <c r="Y974" s="66"/>
      <c r="Z974" s="162"/>
      <c r="AA974" s="160"/>
      <c r="AJ974" s="66"/>
      <c r="AK974" s="162"/>
      <c r="AL974" s="160"/>
      <c r="AS974" s="66"/>
      <c r="AT974" s="162"/>
      <c r="AU974" s="160"/>
      <c r="AZ974" s="66"/>
      <c r="BA974" s="162"/>
      <c r="BB974" s="160"/>
      <c r="BK974" s="66"/>
      <c r="BL974" s="162"/>
      <c r="BM974" s="160"/>
      <c r="BS974" s="66"/>
      <c r="BT974" s="162"/>
      <c r="BU974" s="160"/>
      <c r="CA974" s="162"/>
      <c r="CB974" s="160"/>
      <c r="CH974" s="66"/>
      <c r="CI974" s="162"/>
      <c r="CJ974" s="155"/>
      <c r="CK974" s="155"/>
      <c r="CL974" s="155"/>
      <c r="CO974" s="66"/>
      <c r="CP974" s="162"/>
      <c r="CQ974" s="160"/>
      <c r="DT974" s="66"/>
      <c r="DU974" s="162"/>
      <c r="DV974" s="160"/>
      <c r="EE974" s="66"/>
      <c r="EF974" s="162"/>
      <c r="EG974" s="160"/>
      <c r="ER974" s="66"/>
      <c r="ES974" s="162"/>
      <c r="ET974" s="160"/>
      <c r="FR974" s="66"/>
      <c r="FS974" s="162"/>
      <c r="FT974" s="160"/>
      <c r="GR974" s="66"/>
      <c r="GS974" s="162"/>
      <c r="GT974" s="160"/>
      <c r="HG974" s="66"/>
      <c r="HH974" s="162"/>
      <c r="HK974" s="66"/>
    </row>
    <row r="975" spans="2:219">
      <c r="B975" s="160"/>
      <c r="I975" s="161"/>
      <c r="J975" s="161"/>
      <c r="L975" s="162"/>
      <c r="M975" s="160"/>
      <c r="R975" s="66"/>
      <c r="S975" s="162"/>
      <c r="Y975" s="66"/>
      <c r="Z975" s="162"/>
      <c r="AA975" s="160"/>
      <c r="AJ975" s="66"/>
      <c r="AK975" s="162"/>
      <c r="AL975" s="160"/>
      <c r="AS975" s="66"/>
      <c r="AT975" s="162"/>
      <c r="AU975" s="160"/>
      <c r="AZ975" s="66"/>
      <c r="BA975" s="162"/>
      <c r="BB975" s="160"/>
      <c r="BK975" s="66"/>
      <c r="BL975" s="162"/>
      <c r="BM975" s="160"/>
      <c r="BS975" s="66"/>
      <c r="BT975" s="162"/>
      <c r="BU975" s="160"/>
      <c r="CA975" s="162"/>
      <c r="CB975" s="160"/>
      <c r="CH975" s="66"/>
      <c r="CI975" s="162"/>
      <c r="CJ975" s="155"/>
      <c r="CK975" s="155"/>
      <c r="CL975" s="155"/>
      <c r="CO975" s="66"/>
      <c r="CP975" s="162"/>
      <c r="CQ975" s="160"/>
      <c r="DT975" s="66"/>
      <c r="DU975" s="162"/>
      <c r="DV975" s="160"/>
      <c r="EE975" s="66"/>
      <c r="EF975" s="162"/>
      <c r="EG975" s="160"/>
      <c r="ER975" s="66"/>
      <c r="ES975" s="162"/>
      <c r="ET975" s="160"/>
      <c r="FR975" s="66"/>
      <c r="FS975" s="162"/>
      <c r="FT975" s="160"/>
      <c r="GR975" s="66"/>
      <c r="GS975" s="162"/>
      <c r="GT975" s="160"/>
      <c r="HG975" s="66"/>
      <c r="HH975" s="162"/>
      <c r="HK975" s="66"/>
    </row>
    <row r="976" spans="2:219">
      <c r="B976" s="160"/>
      <c r="I976" s="161"/>
      <c r="J976" s="161"/>
      <c r="L976" s="162"/>
      <c r="M976" s="160"/>
      <c r="R976" s="66"/>
      <c r="S976" s="162"/>
      <c r="Y976" s="66"/>
      <c r="Z976" s="162"/>
      <c r="AA976" s="160"/>
      <c r="AJ976" s="66"/>
      <c r="AK976" s="162"/>
      <c r="AL976" s="160"/>
      <c r="AS976" s="66"/>
      <c r="AT976" s="162"/>
      <c r="AU976" s="160"/>
      <c r="AZ976" s="66"/>
      <c r="BA976" s="162"/>
      <c r="BB976" s="160"/>
      <c r="BK976" s="66"/>
      <c r="BL976" s="162"/>
      <c r="BM976" s="160"/>
      <c r="BS976" s="66"/>
      <c r="BT976" s="162"/>
      <c r="BU976" s="160"/>
      <c r="CA976" s="162"/>
      <c r="CB976" s="160"/>
      <c r="CH976" s="66"/>
      <c r="CI976" s="162"/>
      <c r="CJ976" s="155"/>
      <c r="CK976" s="155"/>
      <c r="CL976" s="155"/>
      <c r="CO976" s="66"/>
      <c r="CP976" s="162"/>
      <c r="CQ976" s="160"/>
      <c r="DT976" s="66"/>
      <c r="DU976" s="162"/>
      <c r="DV976" s="160"/>
      <c r="EE976" s="66"/>
      <c r="EF976" s="162"/>
      <c r="EG976" s="160"/>
      <c r="ER976" s="66"/>
      <c r="ES976" s="162"/>
      <c r="ET976" s="160"/>
      <c r="FR976" s="66"/>
      <c r="FS976" s="162"/>
      <c r="FT976" s="160"/>
      <c r="GR976" s="66"/>
      <c r="GS976" s="162"/>
      <c r="GT976" s="160"/>
      <c r="HG976" s="66"/>
      <c r="HH976" s="162"/>
      <c r="HK976" s="66"/>
    </row>
    <row r="977" spans="2:219">
      <c r="B977" s="160"/>
      <c r="I977" s="161"/>
      <c r="J977" s="161"/>
      <c r="L977" s="162"/>
      <c r="M977" s="160"/>
      <c r="R977" s="66"/>
      <c r="S977" s="162"/>
      <c r="Y977" s="66"/>
      <c r="Z977" s="162"/>
      <c r="AA977" s="160"/>
      <c r="AJ977" s="66"/>
      <c r="AK977" s="162"/>
      <c r="AL977" s="160"/>
      <c r="AS977" s="66"/>
      <c r="AT977" s="162"/>
      <c r="AU977" s="160"/>
      <c r="AZ977" s="66"/>
      <c r="BA977" s="162"/>
      <c r="BB977" s="160"/>
      <c r="BK977" s="66"/>
      <c r="BL977" s="162"/>
      <c r="BM977" s="160"/>
      <c r="BS977" s="66"/>
      <c r="BT977" s="162"/>
      <c r="BU977" s="160"/>
      <c r="CA977" s="162"/>
      <c r="CB977" s="160"/>
      <c r="CH977" s="66"/>
      <c r="CI977" s="162"/>
      <c r="CJ977" s="155"/>
      <c r="CK977" s="155"/>
      <c r="CL977" s="155"/>
      <c r="CO977" s="66"/>
      <c r="CP977" s="162"/>
      <c r="CQ977" s="160"/>
      <c r="DT977" s="66"/>
      <c r="DU977" s="162"/>
      <c r="DV977" s="160"/>
      <c r="EE977" s="66"/>
      <c r="EF977" s="162"/>
      <c r="EG977" s="160"/>
      <c r="ER977" s="66"/>
      <c r="ES977" s="162"/>
      <c r="ET977" s="160"/>
      <c r="FR977" s="66"/>
      <c r="FS977" s="162"/>
      <c r="FT977" s="160"/>
      <c r="GR977" s="66"/>
      <c r="GS977" s="162"/>
      <c r="GT977" s="160"/>
      <c r="HG977" s="66"/>
      <c r="HH977" s="162"/>
      <c r="HK977" s="66"/>
    </row>
    <row r="978" spans="2:219">
      <c r="B978" s="160"/>
      <c r="I978" s="161"/>
      <c r="J978" s="161"/>
      <c r="L978" s="162"/>
      <c r="M978" s="160"/>
      <c r="R978" s="66"/>
      <c r="S978" s="162"/>
      <c r="Y978" s="66"/>
      <c r="Z978" s="162"/>
      <c r="AA978" s="160"/>
      <c r="AJ978" s="66"/>
      <c r="AK978" s="162"/>
      <c r="AL978" s="160"/>
      <c r="AS978" s="66"/>
      <c r="AT978" s="162"/>
      <c r="AU978" s="160"/>
      <c r="AZ978" s="66"/>
      <c r="BA978" s="162"/>
      <c r="BB978" s="160"/>
      <c r="BK978" s="66"/>
      <c r="BL978" s="162"/>
      <c r="BM978" s="160"/>
      <c r="BS978" s="66"/>
      <c r="BT978" s="162"/>
      <c r="BU978" s="160"/>
      <c r="CA978" s="162"/>
      <c r="CB978" s="160"/>
      <c r="CH978" s="66"/>
      <c r="CI978" s="162"/>
      <c r="CJ978" s="155"/>
      <c r="CK978" s="155"/>
      <c r="CL978" s="155"/>
      <c r="CO978" s="66"/>
      <c r="CP978" s="162"/>
      <c r="CQ978" s="160"/>
      <c r="DT978" s="66"/>
      <c r="DU978" s="162"/>
      <c r="DV978" s="160"/>
      <c r="EE978" s="66"/>
      <c r="EF978" s="162"/>
      <c r="EG978" s="160"/>
      <c r="ER978" s="66"/>
      <c r="ES978" s="162"/>
      <c r="ET978" s="160"/>
      <c r="FR978" s="66"/>
      <c r="FS978" s="162"/>
      <c r="FT978" s="160"/>
      <c r="GR978" s="66"/>
      <c r="GS978" s="162"/>
      <c r="GT978" s="160"/>
      <c r="HG978" s="66"/>
      <c r="HH978" s="162"/>
      <c r="HK978" s="66"/>
    </row>
    <row r="979" spans="2:219">
      <c r="B979" s="160"/>
      <c r="I979" s="161"/>
      <c r="J979" s="161"/>
      <c r="L979" s="162"/>
      <c r="M979" s="160"/>
      <c r="R979" s="66"/>
      <c r="S979" s="162"/>
      <c r="Y979" s="66"/>
      <c r="Z979" s="162"/>
      <c r="AA979" s="160"/>
      <c r="AJ979" s="66"/>
      <c r="AK979" s="162"/>
      <c r="AL979" s="160"/>
      <c r="AS979" s="66"/>
      <c r="AT979" s="162"/>
      <c r="AU979" s="160"/>
      <c r="AZ979" s="66"/>
      <c r="BA979" s="162"/>
      <c r="BB979" s="160"/>
      <c r="BK979" s="66"/>
      <c r="BL979" s="162"/>
      <c r="BM979" s="160"/>
      <c r="BS979" s="66"/>
      <c r="BT979" s="162"/>
      <c r="BU979" s="160"/>
      <c r="CA979" s="162"/>
      <c r="CB979" s="160"/>
      <c r="CH979" s="66"/>
      <c r="CI979" s="162"/>
      <c r="CJ979" s="155"/>
      <c r="CK979" s="155"/>
      <c r="CL979" s="155"/>
      <c r="CO979" s="66"/>
      <c r="CP979" s="162"/>
      <c r="CQ979" s="160"/>
      <c r="DT979" s="66"/>
      <c r="DU979" s="162"/>
      <c r="DV979" s="160"/>
      <c r="EE979" s="66"/>
      <c r="EF979" s="162"/>
      <c r="EG979" s="160"/>
      <c r="ER979" s="66"/>
      <c r="ES979" s="162"/>
      <c r="ET979" s="160"/>
      <c r="FR979" s="66"/>
      <c r="FS979" s="162"/>
      <c r="FT979" s="160"/>
      <c r="GR979" s="66"/>
      <c r="GS979" s="162"/>
      <c r="GT979" s="160"/>
      <c r="HG979" s="66"/>
      <c r="HH979" s="162"/>
      <c r="HK979" s="66"/>
    </row>
    <row r="980" spans="2:219">
      <c r="B980" s="160"/>
      <c r="I980" s="161"/>
      <c r="J980" s="161"/>
      <c r="L980" s="162"/>
      <c r="M980" s="160"/>
      <c r="R980" s="66"/>
      <c r="S980" s="162"/>
      <c r="Y980" s="66"/>
      <c r="Z980" s="162"/>
      <c r="AA980" s="160"/>
      <c r="AJ980" s="66"/>
      <c r="AK980" s="162"/>
      <c r="AL980" s="160"/>
      <c r="AS980" s="66"/>
      <c r="AT980" s="162"/>
      <c r="AU980" s="160"/>
      <c r="AZ980" s="66"/>
      <c r="BA980" s="162"/>
      <c r="BB980" s="160"/>
      <c r="BK980" s="66"/>
      <c r="BL980" s="162"/>
      <c r="BM980" s="160"/>
      <c r="BS980" s="66"/>
      <c r="BT980" s="162"/>
      <c r="BU980" s="160"/>
      <c r="CA980" s="162"/>
      <c r="CB980" s="160"/>
      <c r="CH980" s="66"/>
      <c r="CI980" s="162"/>
      <c r="CJ980" s="155"/>
      <c r="CK980" s="155"/>
      <c r="CL980" s="155"/>
      <c r="CO980" s="66"/>
      <c r="CP980" s="162"/>
      <c r="CQ980" s="160"/>
      <c r="DT980" s="66"/>
      <c r="DU980" s="162"/>
      <c r="DV980" s="160"/>
      <c r="EE980" s="66"/>
      <c r="EF980" s="162"/>
      <c r="EG980" s="160"/>
      <c r="ER980" s="66"/>
      <c r="ES980" s="162"/>
      <c r="ET980" s="160"/>
      <c r="FR980" s="66"/>
      <c r="FS980" s="162"/>
      <c r="FT980" s="160"/>
      <c r="GR980" s="66"/>
      <c r="GS980" s="162"/>
      <c r="GT980" s="160"/>
      <c r="HG980" s="66"/>
      <c r="HH980" s="162"/>
      <c r="HK980" s="66"/>
    </row>
    <row r="981" spans="2:219">
      <c r="B981" s="160"/>
      <c r="I981" s="161"/>
      <c r="J981" s="161"/>
      <c r="L981" s="162"/>
      <c r="M981" s="160"/>
      <c r="R981" s="66"/>
      <c r="S981" s="162"/>
      <c r="Y981" s="66"/>
      <c r="Z981" s="162"/>
      <c r="AA981" s="160"/>
      <c r="AJ981" s="66"/>
      <c r="AK981" s="162"/>
      <c r="AL981" s="160"/>
      <c r="AS981" s="66"/>
      <c r="AT981" s="162"/>
      <c r="AU981" s="160"/>
      <c r="AZ981" s="66"/>
      <c r="BA981" s="162"/>
      <c r="BB981" s="160"/>
      <c r="BK981" s="66"/>
      <c r="BL981" s="162"/>
      <c r="BM981" s="160"/>
      <c r="BS981" s="66"/>
      <c r="BT981" s="162"/>
      <c r="BU981" s="160"/>
      <c r="CA981" s="162"/>
      <c r="CB981" s="160"/>
      <c r="CH981" s="66"/>
      <c r="CI981" s="162"/>
      <c r="CJ981" s="155"/>
      <c r="CK981" s="155"/>
      <c r="CL981" s="155"/>
      <c r="CO981" s="66"/>
      <c r="CP981" s="162"/>
      <c r="CQ981" s="160"/>
      <c r="DT981" s="66"/>
      <c r="DU981" s="162"/>
      <c r="DV981" s="160"/>
      <c r="EE981" s="66"/>
      <c r="EF981" s="162"/>
      <c r="EG981" s="160"/>
      <c r="ER981" s="66"/>
      <c r="ES981" s="162"/>
      <c r="ET981" s="160"/>
      <c r="FR981" s="66"/>
      <c r="FS981" s="162"/>
      <c r="FT981" s="160"/>
      <c r="GR981" s="66"/>
      <c r="GS981" s="162"/>
      <c r="GT981" s="160"/>
      <c r="HG981" s="66"/>
      <c r="HH981" s="162"/>
      <c r="HK981" s="66"/>
    </row>
    <row r="982" spans="2:219">
      <c r="B982" s="160"/>
      <c r="I982" s="161"/>
      <c r="J982" s="161"/>
      <c r="L982" s="162"/>
      <c r="M982" s="160"/>
      <c r="R982" s="66"/>
      <c r="S982" s="162"/>
      <c r="Y982" s="66"/>
      <c r="Z982" s="162"/>
      <c r="AA982" s="160"/>
      <c r="AJ982" s="66"/>
      <c r="AK982" s="162"/>
      <c r="AL982" s="160"/>
      <c r="AS982" s="66"/>
      <c r="AT982" s="162"/>
      <c r="AU982" s="160"/>
      <c r="AZ982" s="66"/>
      <c r="BA982" s="162"/>
      <c r="BB982" s="160"/>
      <c r="BK982" s="66"/>
      <c r="BL982" s="162"/>
      <c r="BM982" s="160"/>
      <c r="BS982" s="66"/>
      <c r="BT982" s="162"/>
      <c r="BU982" s="160"/>
      <c r="CA982" s="162"/>
      <c r="CB982" s="160"/>
      <c r="CH982" s="66"/>
      <c r="CI982" s="162"/>
      <c r="CJ982" s="155"/>
      <c r="CK982" s="155"/>
      <c r="CL982" s="155"/>
      <c r="CO982" s="66"/>
      <c r="CP982" s="162"/>
      <c r="CQ982" s="160"/>
      <c r="DT982" s="66"/>
      <c r="DU982" s="162"/>
      <c r="DV982" s="160"/>
      <c r="EE982" s="66"/>
      <c r="EF982" s="162"/>
      <c r="EG982" s="160"/>
      <c r="ER982" s="66"/>
      <c r="ES982" s="162"/>
      <c r="ET982" s="160"/>
      <c r="FR982" s="66"/>
      <c r="FS982" s="162"/>
      <c r="FT982" s="160"/>
      <c r="GR982" s="66"/>
      <c r="GS982" s="162"/>
      <c r="GT982" s="160"/>
      <c r="HG982" s="66"/>
      <c r="HH982" s="162"/>
      <c r="HK982" s="66"/>
    </row>
    <row r="983" spans="2:219">
      <c r="B983" s="160"/>
      <c r="I983" s="161"/>
      <c r="J983" s="161"/>
      <c r="L983" s="162"/>
      <c r="M983" s="160"/>
      <c r="R983" s="66"/>
      <c r="S983" s="162"/>
      <c r="Y983" s="66"/>
      <c r="Z983" s="162"/>
      <c r="AA983" s="160"/>
      <c r="AJ983" s="66"/>
      <c r="AK983" s="162"/>
      <c r="AL983" s="160"/>
      <c r="AS983" s="66"/>
      <c r="AT983" s="162"/>
      <c r="AU983" s="160"/>
      <c r="AZ983" s="66"/>
      <c r="BA983" s="162"/>
      <c r="BB983" s="160"/>
      <c r="BK983" s="66"/>
      <c r="BL983" s="162"/>
      <c r="BM983" s="160"/>
      <c r="BS983" s="66"/>
      <c r="BT983" s="162"/>
      <c r="BU983" s="160"/>
      <c r="CA983" s="162"/>
      <c r="CB983" s="160"/>
      <c r="CH983" s="66"/>
      <c r="CI983" s="162"/>
      <c r="CJ983" s="155"/>
      <c r="CK983" s="155"/>
      <c r="CL983" s="155"/>
      <c r="CO983" s="66"/>
      <c r="CP983" s="162"/>
      <c r="CQ983" s="160"/>
      <c r="DT983" s="66"/>
      <c r="DU983" s="162"/>
      <c r="DV983" s="160"/>
      <c r="EE983" s="66"/>
      <c r="EF983" s="162"/>
      <c r="EG983" s="160"/>
      <c r="ER983" s="66"/>
      <c r="ES983" s="162"/>
      <c r="ET983" s="160"/>
      <c r="FR983" s="66"/>
      <c r="FS983" s="162"/>
      <c r="FT983" s="160"/>
      <c r="GR983" s="66"/>
      <c r="GS983" s="162"/>
      <c r="GT983" s="160"/>
      <c r="HG983" s="66"/>
      <c r="HH983" s="162"/>
      <c r="HK983" s="66"/>
    </row>
    <row r="984" spans="2:219">
      <c r="B984" s="160"/>
      <c r="I984" s="161"/>
      <c r="J984" s="161"/>
      <c r="L984" s="162"/>
      <c r="M984" s="160"/>
      <c r="R984" s="66"/>
      <c r="S984" s="162"/>
      <c r="Y984" s="66"/>
      <c r="Z984" s="162"/>
      <c r="AA984" s="160"/>
      <c r="AJ984" s="66"/>
      <c r="AK984" s="162"/>
      <c r="AL984" s="160"/>
      <c r="AS984" s="66"/>
      <c r="AT984" s="162"/>
      <c r="AU984" s="160"/>
      <c r="AZ984" s="66"/>
      <c r="BA984" s="162"/>
      <c r="BB984" s="160"/>
      <c r="BK984" s="66"/>
      <c r="BL984" s="162"/>
      <c r="BM984" s="160"/>
      <c r="BS984" s="66"/>
      <c r="BT984" s="162"/>
      <c r="BU984" s="160"/>
      <c r="CA984" s="162"/>
      <c r="CB984" s="160"/>
      <c r="CH984" s="66"/>
      <c r="CI984" s="162"/>
      <c r="CJ984" s="155"/>
      <c r="CK984" s="155"/>
      <c r="CL984" s="155"/>
      <c r="CO984" s="66"/>
      <c r="CP984" s="162"/>
      <c r="CQ984" s="160"/>
      <c r="DT984" s="66"/>
      <c r="DU984" s="162"/>
      <c r="DV984" s="160"/>
      <c r="EE984" s="66"/>
      <c r="EF984" s="162"/>
      <c r="EG984" s="160"/>
      <c r="ER984" s="66"/>
      <c r="ES984" s="162"/>
      <c r="ET984" s="160"/>
      <c r="FR984" s="66"/>
      <c r="FS984" s="162"/>
      <c r="FT984" s="160"/>
      <c r="GR984" s="66"/>
      <c r="GS984" s="162"/>
      <c r="GT984" s="160"/>
      <c r="HG984" s="66"/>
      <c r="HH984" s="162"/>
      <c r="HK984" s="66"/>
    </row>
    <row r="985" spans="2:219">
      <c r="B985" s="160"/>
      <c r="I985" s="161"/>
      <c r="J985" s="161"/>
      <c r="L985" s="162"/>
      <c r="M985" s="160"/>
      <c r="R985" s="66"/>
      <c r="S985" s="162"/>
      <c r="Y985" s="66"/>
      <c r="Z985" s="162"/>
      <c r="AA985" s="160"/>
      <c r="AJ985" s="66"/>
      <c r="AK985" s="162"/>
      <c r="AL985" s="160"/>
      <c r="AS985" s="66"/>
      <c r="AT985" s="162"/>
      <c r="AU985" s="160"/>
      <c r="AZ985" s="66"/>
      <c r="BA985" s="162"/>
      <c r="BB985" s="160"/>
      <c r="BK985" s="66"/>
      <c r="BL985" s="162"/>
      <c r="BM985" s="160"/>
      <c r="BS985" s="66"/>
      <c r="BT985" s="162"/>
      <c r="BU985" s="160"/>
      <c r="CA985" s="162"/>
      <c r="CB985" s="160"/>
      <c r="CH985" s="66"/>
      <c r="CI985" s="162"/>
      <c r="CJ985" s="155"/>
      <c r="CK985" s="155"/>
      <c r="CL985" s="155"/>
      <c r="CO985" s="66"/>
      <c r="CP985" s="162"/>
      <c r="CQ985" s="160"/>
      <c r="DT985" s="66"/>
      <c r="DU985" s="162"/>
      <c r="DV985" s="160"/>
      <c r="EE985" s="66"/>
      <c r="EF985" s="162"/>
      <c r="EG985" s="160"/>
      <c r="ER985" s="66"/>
      <c r="ES985" s="162"/>
      <c r="ET985" s="160"/>
      <c r="FR985" s="66"/>
      <c r="FS985" s="162"/>
      <c r="FT985" s="160"/>
      <c r="GR985" s="66"/>
      <c r="GS985" s="162"/>
      <c r="GT985" s="160"/>
      <c r="HG985" s="66"/>
      <c r="HH985" s="162"/>
      <c r="HK985" s="66"/>
    </row>
    <row r="986" spans="2:219">
      <c r="B986" s="160"/>
      <c r="I986" s="161"/>
      <c r="J986" s="161"/>
      <c r="L986" s="162"/>
      <c r="M986" s="160"/>
      <c r="R986" s="66"/>
      <c r="S986" s="162"/>
      <c r="Y986" s="66"/>
      <c r="Z986" s="162"/>
      <c r="AA986" s="160"/>
      <c r="AJ986" s="66"/>
      <c r="AK986" s="162"/>
      <c r="AL986" s="160"/>
      <c r="AS986" s="66"/>
      <c r="AT986" s="162"/>
      <c r="AU986" s="160"/>
      <c r="AZ986" s="66"/>
      <c r="BA986" s="162"/>
      <c r="BB986" s="160"/>
      <c r="BK986" s="66"/>
      <c r="BL986" s="162"/>
      <c r="BM986" s="160"/>
      <c r="BS986" s="66"/>
      <c r="BT986" s="162"/>
      <c r="BU986" s="160"/>
      <c r="CA986" s="162"/>
      <c r="CB986" s="160"/>
      <c r="CH986" s="66"/>
      <c r="CI986" s="162"/>
      <c r="CJ986" s="155"/>
      <c r="CK986" s="155"/>
      <c r="CL986" s="155"/>
      <c r="CO986" s="66"/>
      <c r="CP986" s="162"/>
      <c r="CQ986" s="160"/>
      <c r="DT986" s="66"/>
      <c r="DU986" s="162"/>
      <c r="DV986" s="160"/>
      <c r="EE986" s="66"/>
      <c r="EF986" s="162"/>
      <c r="EG986" s="160"/>
      <c r="ER986" s="66"/>
      <c r="ES986" s="162"/>
      <c r="ET986" s="160"/>
      <c r="FR986" s="66"/>
      <c r="FS986" s="162"/>
      <c r="FT986" s="160"/>
      <c r="GR986" s="66"/>
      <c r="GS986" s="162"/>
      <c r="GT986" s="160"/>
      <c r="HG986" s="66"/>
      <c r="HH986" s="162"/>
      <c r="HK986" s="66"/>
    </row>
    <row r="987" spans="2:219">
      <c r="B987" s="160"/>
      <c r="I987" s="161"/>
      <c r="J987" s="161"/>
      <c r="L987" s="162"/>
      <c r="M987" s="160"/>
      <c r="R987" s="66"/>
      <c r="S987" s="162"/>
      <c r="Y987" s="66"/>
      <c r="Z987" s="162"/>
      <c r="AA987" s="160"/>
      <c r="AJ987" s="66"/>
      <c r="AK987" s="162"/>
      <c r="AL987" s="160"/>
      <c r="AS987" s="66"/>
      <c r="AT987" s="162"/>
      <c r="AU987" s="160"/>
      <c r="AZ987" s="66"/>
      <c r="BA987" s="162"/>
      <c r="BB987" s="160"/>
      <c r="BK987" s="66"/>
      <c r="BL987" s="162"/>
      <c r="BM987" s="160"/>
      <c r="BS987" s="66"/>
      <c r="BT987" s="162"/>
      <c r="BU987" s="160"/>
      <c r="CA987" s="162"/>
      <c r="CB987" s="160"/>
      <c r="CH987" s="66"/>
      <c r="CI987" s="162"/>
      <c r="CJ987" s="155"/>
      <c r="CK987" s="155"/>
      <c r="CL987" s="155"/>
      <c r="CO987" s="66"/>
      <c r="CP987" s="162"/>
      <c r="CQ987" s="160"/>
      <c r="DT987" s="66"/>
      <c r="DU987" s="162"/>
      <c r="DV987" s="160"/>
      <c r="EE987" s="66"/>
      <c r="EF987" s="162"/>
      <c r="EG987" s="160"/>
      <c r="ER987" s="66"/>
      <c r="ES987" s="162"/>
      <c r="ET987" s="160"/>
      <c r="FR987" s="66"/>
      <c r="FS987" s="162"/>
      <c r="FT987" s="160"/>
      <c r="GR987" s="66"/>
      <c r="GS987" s="162"/>
      <c r="GT987" s="160"/>
      <c r="HG987" s="66"/>
      <c r="HH987" s="162"/>
      <c r="HK987" s="66"/>
    </row>
    <row r="988" spans="2:219">
      <c r="B988" s="160"/>
      <c r="I988" s="161"/>
      <c r="J988" s="161"/>
      <c r="L988" s="162"/>
      <c r="M988" s="160"/>
      <c r="R988" s="66"/>
      <c r="S988" s="162"/>
      <c r="Y988" s="66"/>
      <c r="Z988" s="162"/>
      <c r="AA988" s="160"/>
      <c r="AJ988" s="66"/>
      <c r="AK988" s="162"/>
      <c r="AL988" s="160"/>
      <c r="AS988" s="66"/>
      <c r="AT988" s="162"/>
      <c r="AU988" s="160"/>
      <c r="AZ988" s="66"/>
      <c r="BA988" s="162"/>
      <c r="BB988" s="160"/>
      <c r="BK988" s="66"/>
      <c r="BL988" s="162"/>
      <c r="BM988" s="160"/>
      <c r="BS988" s="66"/>
      <c r="BT988" s="162"/>
      <c r="BU988" s="160"/>
      <c r="CA988" s="162"/>
      <c r="CB988" s="160"/>
      <c r="CH988" s="66"/>
      <c r="CI988" s="162"/>
      <c r="CJ988" s="155"/>
      <c r="CK988" s="155"/>
      <c r="CL988" s="155"/>
      <c r="CO988" s="66"/>
      <c r="CP988" s="162"/>
      <c r="CQ988" s="160"/>
      <c r="DT988" s="66"/>
      <c r="DU988" s="162"/>
      <c r="DV988" s="160"/>
      <c r="EE988" s="66"/>
      <c r="EF988" s="162"/>
      <c r="EG988" s="160"/>
      <c r="ER988" s="66"/>
      <c r="ES988" s="162"/>
      <c r="ET988" s="160"/>
      <c r="FR988" s="66"/>
      <c r="FS988" s="162"/>
      <c r="FT988" s="160"/>
      <c r="GR988" s="66"/>
      <c r="GS988" s="162"/>
      <c r="GT988" s="160"/>
      <c r="HG988" s="66"/>
      <c r="HH988" s="162"/>
      <c r="HK988" s="66"/>
    </row>
    <row r="989" spans="2:219">
      <c r="B989" s="160"/>
      <c r="I989" s="161"/>
      <c r="J989" s="161"/>
      <c r="L989" s="162"/>
      <c r="M989" s="160"/>
      <c r="R989" s="66"/>
      <c r="S989" s="162"/>
      <c r="Y989" s="66"/>
      <c r="Z989" s="162"/>
      <c r="AA989" s="160"/>
      <c r="AJ989" s="66"/>
      <c r="AK989" s="162"/>
      <c r="AL989" s="160"/>
      <c r="AS989" s="66"/>
      <c r="AT989" s="162"/>
      <c r="AU989" s="160"/>
      <c r="AZ989" s="66"/>
      <c r="BA989" s="162"/>
      <c r="BB989" s="160"/>
      <c r="BK989" s="66"/>
      <c r="BL989" s="162"/>
      <c r="BM989" s="160"/>
      <c r="BS989" s="66"/>
      <c r="BT989" s="162"/>
      <c r="BU989" s="160"/>
      <c r="CA989" s="162"/>
      <c r="CB989" s="160"/>
      <c r="CH989" s="66"/>
      <c r="CI989" s="162"/>
      <c r="CJ989" s="155"/>
      <c r="CK989" s="155"/>
      <c r="CL989" s="155"/>
      <c r="CO989" s="66"/>
      <c r="CP989" s="162"/>
      <c r="CQ989" s="160"/>
      <c r="DT989" s="66"/>
      <c r="DU989" s="162"/>
      <c r="DV989" s="160"/>
      <c r="EE989" s="66"/>
      <c r="EF989" s="162"/>
      <c r="EG989" s="160"/>
      <c r="ER989" s="66"/>
      <c r="ES989" s="162"/>
      <c r="ET989" s="160"/>
      <c r="FR989" s="66"/>
      <c r="FS989" s="162"/>
      <c r="FT989" s="160"/>
      <c r="GR989" s="66"/>
      <c r="GS989" s="162"/>
      <c r="GT989" s="160"/>
      <c r="HG989" s="66"/>
      <c r="HH989" s="162"/>
      <c r="HK989" s="66"/>
    </row>
    <row r="990" spans="2:219">
      <c r="B990" s="160"/>
      <c r="I990" s="161"/>
      <c r="J990" s="161"/>
      <c r="L990" s="162"/>
      <c r="M990" s="160"/>
      <c r="R990" s="66"/>
      <c r="S990" s="162"/>
      <c r="Y990" s="66"/>
      <c r="Z990" s="162"/>
      <c r="AA990" s="160"/>
      <c r="AJ990" s="66"/>
      <c r="AK990" s="162"/>
      <c r="AL990" s="160"/>
      <c r="AS990" s="66"/>
      <c r="AT990" s="162"/>
      <c r="AU990" s="160"/>
      <c r="AZ990" s="66"/>
      <c r="BA990" s="162"/>
      <c r="BB990" s="160"/>
      <c r="BK990" s="66"/>
      <c r="BL990" s="162"/>
      <c r="BM990" s="160"/>
      <c r="BS990" s="66"/>
      <c r="BT990" s="162"/>
      <c r="BU990" s="160"/>
      <c r="CA990" s="162"/>
      <c r="CB990" s="160"/>
      <c r="CH990" s="66"/>
      <c r="CI990" s="162"/>
      <c r="CJ990" s="155"/>
      <c r="CK990" s="155"/>
      <c r="CL990" s="155"/>
      <c r="CO990" s="66"/>
      <c r="CP990" s="162"/>
      <c r="CQ990" s="160"/>
      <c r="DT990" s="66"/>
      <c r="DU990" s="162"/>
      <c r="DV990" s="160"/>
      <c r="EE990" s="66"/>
      <c r="EF990" s="162"/>
      <c r="EG990" s="160"/>
      <c r="ER990" s="66"/>
      <c r="ES990" s="162"/>
      <c r="ET990" s="160"/>
      <c r="FR990" s="66"/>
      <c r="FS990" s="162"/>
      <c r="FT990" s="160"/>
      <c r="GR990" s="66"/>
      <c r="GS990" s="162"/>
      <c r="GT990" s="160"/>
      <c r="HG990" s="66"/>
      <c r="HH990" s="162"/>
      <c r="HK990" s="66"/>
    </row>
    <row r="991" spans="2:219">
      <c r="B991" s="160"/>
      <c r="I991" s="161"/>
      <c r="J991" s="161"/>
      <c r="L991" s="162"/>
      <c r="M991" s="160"/>
      <c r="R991" s="66"/>
      <c r="S991" s="162"/>
      <c r="Y991" s="66"/>
      <c r="Z991" s="162"/>
      <c r="AA991" s="160"/>
      <c r="AJ991" s="66"/>
      <c r="AK991" s="162"/>
      <c r="AL991" s="160"/>
      <c r="AS991" s="66"/>
      <c r="AT991" s="162"/>
      <c r="AU991" s="160"/>
      <c r="AZ991" s="66"/>
      <c r="BA991" s="162"/>
      <c r="BB991" s="160"/>
      <c r="BK991" s="66"/>
      <c r="BL991" s="162"/>
      <c r="BM991" s="160"/>
      <c r="BS991" s="66"/>
      <c r="BT991" s="162"/>
      <c r="BU991" s="160"/>
      <c r="CA991" s="162"/>
      <c r="CB991" s="160"/>
      <c r="CH991" s="66"/>
      <c r="CI991" s="162"/>
      <c r="CJ991" s="155"/>
      <c r="CK991" s="155"/>
      <c r="CL991" s="155"/>
      <c r="CO991" s="66"/>
      <c r="CP991" s="162"/>
      <c r="CQ991" s="160"/>
      <c r="DT991" s="66"/>
      <c r="DU991" s="162"/>
      <c r="DV991" s="160"/>
      <c r="EE991" s="66"/>
      <c r="EF991" s="162"/>
      <c r="EG991" s="160"/>
      <c r="ER991" s="66"/>
      <c r="ES991" s="162"/>
      <c r="ET991" s="160"/>
      <c r="FR991" s="66"/>
      <c r="FS991" s="162"/>
      <c r="FT991" s="160"/>
      <c r="GR991" s="66"/>
      <c r="GS991" s="162"/>
      <c r="GT991" s="160"/>
      <c r="HG991" s="66"/>
      <c r="HH991" s="162"/>
      <c r="HK991" s="66"/>
    </row>
    <row r="992" spans="2:219">
      <c r="B992" s="160"/>
      <c r="I992" s="161"/>
      <c r="J992" s="161"/>
      <c r="L992" s="162"/>
      <c r="M992" s="160"/>
      <c r="R992" s="66"/>
      <c r="S992" s="162"/>
      <c r="Y992" s="66"/>
      <c r="Z992" s="162"/>
      <c r="AA992" s="160"/>
      <c r="AJ992" s="66"/>
      <c r="AK992" s="162"/>
      <c r="AL992" s="160"/>
      <c r="AS992" s="66"/>
      <c r="AT992" s="162"/>
      <c r="AU992" s="160"/>
      <c r="AZ992" s="66"/>
      <c r="BA992" s="162"/>
      <c r="BB992" s="160"/>
      <c r="BK992" s="66"/>
      <c r="BL992" s="162"/>
      <c r="BM992" s="160"/>
      <c r="BS992" s="66"/>
      <c r="BT992" s="162"/>
      <c r="BU992" s="160"/>
      <c r="CA992" s="162"/>
      <c r="CB992" s="160"/>
      <c r="CH992" s="66"/>
      <c r="CI992" s="162"/>
      <c r="CJ992" s="155"/>
      <c r="CK992" s="155"/>
      <c r="CL992" s="155"/>
      <c r="CO992" s="66"/>
      <c r="CP992" s="162"/>
      <c r="CQ992" s="160"/>
      <c r="DT992" s="66"/>
      <c r="DU992" s="162"/>
      <c r="DV992" s="160"/>
      <c r="EE992" s="66"/>
      <c r="EF992" s="162"/>
      <c r="EG992" s="160"/>
      <c r="ER992" s="66"/>
      <c r="ES992" s="162"/>
      <c r="ET992" s="160"/>
      <c r="FR992" s="66"/>
      <c r="FS992" s="162"/>
      <c r="FT992" s="160"/>
      <c r="GR992" s="66"/>
      <c r="GS992" s="162"/>
      <c r="GT992" s="160"/>
      <c r="HG992" s="66"/>
      <c r="HH992" s="162"/>
      <c r="HK992" s="66"/>
    </row>
    <row r="993" spans="2:219">
      <c r="B993" s="160"/>
      <c r="I993" s="161"/>
      <c r="J993" s="161"/>
      <c r="L993" s="162"/>
      <c r="M993" s="160"/>
      <c r="R993" s="66"/>
      <c r="S993" s="162"/>
      <c r="Y993" s="66"/>
      <c r="Z993" s="162"/>
      <c r="AA993" s="160"/>
      <c r="AJ993" s="66"/>
      <c r="AK993" s="162"/>
      <c r="AL993" s="160"/>
      <c r="AS993" s="66"/>
      <c r="AT993" s="162"/>
      <c r="AU993" s="160"/>
      <c r="AZ993" s="66"/>
      <c r="BA993" s="162"/>
      <c r="BB993" s="160"/>
      <c r="BK993" s="66"/>
      <c r="BL993" s="162"/>
      <c r="BM993" s="160"/>
      <c r="BS993" s="66"/>
      <c r="BT993" s="162"/>
      <c r="BU993" s="160"/>
      <c r="CA993" s="162"/>
      <c r="CB993" s="160"/>
      <c r="CH993" s="66"/>
      <c r="CI993" s="162"/>
      <c r="CJ993" s="155"/>
      <c r="CK993" s="155"/>
      <c r="CL993" s="155"/>
      <c r="CO993" s="66"/>
      <c r="CP993" s="162"/>
      <c r="CQ993" s="160"/>
      <c r="DT993" s="66"/>
      <c r="DU993" s="162"/>
      <c r="DV993" s="160"/>
      <c r="EE993" s="66"/>
      <c r="EF993" s="162"/>
      <c r="EG993" s="160"/>
      <c r="ER993" s="66"/>
      <c r="ES993" s="162"/>
      <c r="ET993" s="160"/>
      <c r="FR993" s="66"/>
      <c r="FS993" s="162"/>
      <c r="FT993" s="160"/>
      <c r="GR993" s="66"/>
      <c r="GS993" s="162"/>
      <c r="GT993" s="160"/>
      <c r="HG993" s="66"/>
      <c r="HH993" s="162"/>
      <c r="HK993" s="66"/>
    </row>
    <row r="994" spans="2:219">
      <c r="B994" s="160"/>
      <c r="I994" s="161"/>
      <c r="J994" s="161"/>
      <c r="L994" s="162"/>
      <c r="M994" s="160"/>
      <c r="R994" s="66"/>
      <c r="S994" s="162"/>
      <c r="Y994" s="66"/>
      <c r="Z994" s="162"/>
      <c r="AA994" s="160"/>
      <c r="AJ994" s="66"/>
      <c r="AK994" s="162"/>
      <c r="AL994" s="160"/>
      <c r="AS994" s="66"/>
      <c r="AT994" s="162"/>
      <c r="AU994" s="160"/>
      <c r="AZ994" s="66"/>
      <c r="BA994" s="162"/>
      <c r="BB994" s="160"/>
      <c r="BK994" s="66"/>
      <c r="BL994" s="162"/>
      <c r="BM994" s="160"/>
      <c r="BS994" s="66"/>
      <c r="BT994" s="162"/>
      <c r="BU994" s="160"/>
      <c r="CA994" s="162"/>
      <c r="CB994" s="160"/>
      <c r="CH994" s="66"/>
      <c r="CI994" s="162"/>
      <c r="CJ994" s="155"/>
      <c r="CK994" s="155"/>
      <c r="CL994" s="155"/>
      <c r="CO994" s="66"/>
      <c r="CP994" s="162"/>
      <c r="CQ994" s="160"/>
      <c r="DT994" s="66"/>
      <c r="DU994" s="162"/>
      <c r="DV994" s="160"/>
      <c r="EE994" s="66"/>
      <c r="EF994" s="162"/>
      <c r="EG994" s="160"/>
      <c r="ER994" s="66"/>
      <c r="ES994" s="162"/>
      <c r="ET994" s="160"/>
      <c r="FR994" s="66"/>
      <c r="FS994" s="162"/>
      <c r="FT994" s="160"/>
      <c r="GR994" s="66"/>
      <c r="GS994" s="162"/>
      <c r="GT994" s="160"/>
      <c r="HG994" s="66"/>
      <c r="HH994" s="162"/>
      <c r="HK994" s="66"/>
    </row>
    <row r="995" spans="2:219">
      <c r="B995" s="160"/>
      <c r="I995" s="161"/>
      <c r="J995" s="161"/>
      <c r="L995" s="162"/>
      <c r="M995" s="160"/>
      <c r="R995" s="66"/>
      <c r="S995" s="162"/>
      <c r="Y995" s="66"/>
      <c r="Z995" s="162"/>
      <c r="AA995" s="160"/>
      <c r="AJ995" s="66"/>
      <c r="AK995" s="162"/>
      <c r="AL995" s="160"/>
      <c r="AS995" s="66"/>
      <c r="AT995" s="162"/>
      <c r="AU995" s="160"/>
      <c r="AZ995" s="66"/>
      <c r="BA995" s="162"/>
      <c r="BB995" s="160"/>
      <c r="BK995" s="66"/>
      <c r="BL995" s="162"/>
      <c r="BM995" s="160"/>
      <c r="BS995" s="66"/>
      <c r="BT995" s="162"/>
      <c r="BU995" s="160"/>
      <c r="CA995" s="162"/>
      <c r="CB995" s="160"/>
      <c r="CH995" s="66"/>
      <c r="CI995" s="162"/>
      <c r="CJ995" s="155"/>
      <c r="CK995" s="155"/>
      <c r="CL995" s="155"/>
      <c r="CO995" s="66"/>
      <c r="CP995" s="162"/>
      <c r="CQ995" s="160"/>
      <c r="DT995" s="66"/>
      <c r="DU995" s="162"/>
      <c r="DV995" s="160"/>
      <c r="EE995" s="66"/>
      <c r="EF995" s="162"/>
      <c r="EG995" s="160"/>
      <c r="ER995" s="66"/>
      <c r="ES995" s="162"/>
      <c r="ET995" s="160"/>
      <c r="FR995" s="66"/>
      <c r="FS995" s="162"/>
      <c r="FT995" s="160"/>
      <c r="GR995" s="66"/>
      <c r="GS995" s="162"/>
      <c r="GT995" s="160"/>
      <c r="HG995" s="66"/>
      <c r="HH995" s="162"/>
      <c r="HK995" s="66"/>
    </row>
    <row r="996" spans="2:219">
      <c r="B996" s="160"/>
      <c r="I996" s="161"/>
      <c r="J996" s="161"/>
      <c r="L996" s="162"/>
      <c r="M996" s="160"/>
      <c r="R996" s="66"/>
      <c r="S996" s="162"/>
      <c r="Y996" s="66"/>
      <c r="Z996" s="162"/>
      <c r="AA996" s="160"/>
      <c r="AJ996" s="66"/>
      <c r="AK996" s="162"/>
      <c r="AL996" s="160"/>
      <c r="AS996" s="66"/>
      <c r="AT996" s="162"/>
      <c r="AU996" s="160"/>
      <c r="AZ996" s="66"/>
      <c r="BA996" s="162"/>
      <c r="BB996" s="160"/>
      <c r="BK996" s="66"/>
      <c r="BL996" s="162"/>
      <c r="BM996" s="160"/>
      <c r="BS996" s="66"/>
      <c r="BT996" s="162"/>
      <c r="BU996" s="160"/>
      <c r="CA996" s="162"/>
      <c r="CB996" s="160"/>
      <c r="CH996" s="66"/>
      <c r="CI996" s="162"/>
      <c r="CJ996" s="155"/>
      <c r="CK996" s="155"/>
      <c r="CL996" s="155"/>
      <c r="CO996" s="66"/>
      <c r="CP996" s="162"/>
      <c r="CQ996" s="160"/>
      <c r="DT996" s="66"/>
      <c r="DU996" s="162"/>
      <c r="DV996" s="160"/>
      <c r="EE996" s="66"/>
      <c r="EF996" s="162"/>
      <c r="EG996" s="160"/>
      <c r="ER996" s="66"/>
      <c r="ES996" s="162"/>
      <c r="ET996" s="160"/>
      <c r="FR996" s="66"/>
      <c r="FS996" s="162"/>
      <c r="FT996" s="160"/>
      <c r="GR996" s="66"/>
      <c r="GS996" s="162"/>
      <c r="GT996" s="160"/>
      <c r="HG996" s="66"/>
      <c r="HH996" s="162"/>
      <c r="HK996" s="66"/>
    </row>
    <row r="997" spans="2:219">
      <c r="B997" s="160"/>
      <c r="I997" s="161"/>
      <c r="J997" s="161"/>
      <c r="L997" s="162"/>
      <c r="M997" s="160"/>
      <c r="R997" s="66"/>
      <c r="S997" s="162"/>
      <c r="Y997" s="66"/>
      <c r="Z997" s="162"/>
      <c r="AA997" s="160"/>
      <c r="AJ997" s="66"/>
      <c r="AK997" s="162"/>
      <c r="AL997" s="160"/>
      <c r="AS997" s="66"/>
      <c r="AT997" s="162"/>
      <c r="AU997" s="160"/>
      <c r="AZ997" s="66"/>
      <c r="BA997" s="162"/>
      <c r="BB997" s="160"/>
      <c r="BK997" s="66"/>
      <c r="BL997" s="162"/>
      <c r="BM997" s="160"/>
      <c r="BS997" s="66"/>
      <c r="BT997" s="162"/>
      <c r="BU997" s="160"/>
      <c r="CA997" s="162"/>
      <c r="CB997" s="160"/>
      <c r="CH997" s="66"/>
      <c r="CI997" s="162"/>
      <c r="CJ997" s="155"/>
      <c r="CK997" s="155"/>
      <c r="CL997" s="155"/>
      <c r="CO997" s="66"/>
      <c r="CP997" s="162"/>
      <c r="CQ997" s="160"/>
      <c r="DT997" s="66"/>
      <c r="DU997" s="162"/>
      <c r="DV997" s="160"/>
      <c r="EE997" s="66"/>
      <c r="EF997" s="162"/>
      <c r="EG997" s="160"/>
      <c r="ER997" s="66"/>
      <c r="ES997" s="162"/>
      <c r="ET997" s="160"/>
      <c r="FR997" s="66"/>
      <c r="FS997" s="162"/>
      <c r="FT997" s="160"/>
      <c r="GR997" s="66"/>
      <c r="GS997" s="162"/>
      <c r="GT997" s="160"/>
      <c r="HG997" s="66"/>
      <c r="HH997" s="162"/>
      <c r="HK997" s="66"/>
    </row>
  </sheetData>
  <mergeCells count="144">
    <mergeCell ref="DV29:EB29"/>
    <mergeCell ref="EG29:EO29"/>
    <mergeCell ref="ET33:FO33"/>
    <mergeCell ref="FT33:GO33"/>
    <mergeCell ref="GT33:HD33"/>
    <mergeCell ref="B37:H37"/>
    <mergeCell ref="M37:O37"/>
    <mergeCell ref="T37:V37"/>
    <mergeCell ref="AA37:AG37"/>
    <mergeCell ref="AL37:AP37"/>
    <mergeCell ref="AU37:AW37"/>
    <mergeCell ref="BB37:BH37"/>
    <mergeCell ref="GT37:HD37"/>
    <mergeCell ref="B29:H29"/>
    <mergeCell ref="M29:O29"/>
    <mergeCell ref="T29:V29"/>
    <mergeCell ref="AA29:AG29"/>
    <mergeCell ref="AL29:AP29"/>
    <mergeCell ref="AU29:AW29"/>
    <mergeCell ref="BB29:BH29"/>
    <mergeCell ref="GT41:HD41"/>
    <mergeCell ref="BM41:BP41"/>
    <mergeCell ref="BU41:BW41"/>
    <mergeCell ref="CB41:CE41"/>
    <mergeCell ref="CJ41:CL41"/>
    <mergeCell ref="CQ41:DQ41"/>
    <mergeCell ref="DV41:EB41"/>
    <mergeCell ref="EG41:EO41"/>
    <mergeCell ref="EG25:EO25"/>
    <mergeCell ref="ET25:FO25"/>
    <mergeCell ref="BM25:BP25"/>
    <mergeCell ref="BU25:BW25"/>
    <mergeCell ref="CB25:CE25"/>
    <mergeCell ref="CJ25:CL25"/>
    <mergeCell ref="CQ25:DQ25"/>
    <mergeCell ref="DV25:EB25"/>
    <mergeCell ref="ET29:FO29"/>
    <mergeCell ref="FT29:GO29"/>
    <mergeCell ref="GT29:HD29"/>
    <mergeCell ref="BM29:BP29"/>
    <mergeCell ref="BU29:BW29"/>
    <mergeCell ref="CB29:CE29"/>
    <mergeCell ref="CJ29:CL29"/>
    <mergeCell ref="CQ29:DQ29"/>
    <mergeCell ref="B41:H41"/>
    <mergeCell ref="M41:O41"/>
    <mergeCell ref="T41:V41"/>
    <mergeCell ref="AA41:AG41"/>
    <mergeCell ref="AL41:AP41"/>
    <mergeCell ref="AU41:AW41"/>
    <mergeCell ref="BB41:BH41"/>
    <mergeCell ref="ET41:FO41"/>
    <mergeCell ref="FT41:GO41"/>
    <mergeCell ref="ET37:FO37"/>
    <mergeCell ref="FT37:GO37"/>
    <mergeCell ref="BM37:BP37"/>
    <mergeCell ref="BU37:BW37"/>
    <mergeCell ref="CB37:CE37"/>
    <mergeCell ref="CJ37:CL37"/>
    <mergeCell ref="CQ37:DQ37"/>
    <mergeCell ref="DV37:EB37"/>
    <mergeCell ref="EG37:EO37"/>
    <mergeCell ref="BM33:BP33"/>
    <mergeCell ref="BU33:BW33"/>
    <mergeCell ref="CB33:CE33"/>
    <mergeCell ref="CJ33:CL33"/>
    <mergeCell ref="CQ33:DQ33"/>
    <mergeCell ref="DV33:EB33"/>
    <mergeCell ref="EG33:EO33"/>
    <mergeCell ref="B33:H33"/>
    <mergeCell ref="M33:O33"/>
    <mergeCell ref="T33:V33"/>
    <mergeCell ref="AA33:AG33"/>
    <mergeCell ref="AL33:AP33"/>
    <mergeCell ref="AU33:AW33"/>
    <mergeCell ref="BB33:BH33"/>
    <mergeCell ref="B25:H25"/>
    <mergeCell ref="M25:O25"/>
    <mergeCell ref="T25:V25"/>
    <mergeCell ref="AA25:AG25"/>
    <mergeCell ref="AL25:AP25"/>
    <mergeCell ref="AU25:AW25"/>
    <mergeCell ref="FT25:GO25"/>
    <mergeCell ref="GT25:HD25"/>
    <mergeCell ref="FV8:FV19"/>
    <mergeCell ref="FW8:FW19"/>
    <mergeCell ref="FX8:FX19"/>
    <mergeCell ref="FY8:FY19"/>
    <mergeCell ref="FZ8:FZ19"/>
    <mergeCell ref="GA8:GA19"/>
    <mergeCell ref="GB8:GB19"/>
    <mergeCell ref="BB25:BH25"/>
    <mergeCell ref="EL7:EL19"/>
    <mergeCell ref="EM7:EM19"/>
    <mergeCell ref="EN7:EN19"/>
    <mergeCell ref="EO7:EO19"/>
    <mergeCell ref="FU8:FU19"/>
    <mergeCell ref="GL8:GL19"/>
    <mergeCell ref="GM8:GM19"/>
    <mergeCell ref="GN8:GN19"/>
    <mergeCell ref="GO8:GO19"/>
    <mergeCell ref="B2:H2"/>
    <mergeCell ref="M2:O2"/>
    <mergeCell ref="T2:V2"/>
    <mergeCell ref="AA2:AG2"/>
    <mergeCell ref="AL2:AP2"/>
    <mergeCell ref="AU2:AW2"/>
    <mergeCell ref="BB2:BH2"/>
    <mergeCell ref="EJ7:EJ19"/>
    <mergeCell ref="EK7:EK19"/>
    <mergeCell ref="I10:J10"/>
    <mergeCell ref="ET2:FO2"/>
    <mergeCell ref="FT2:GO2"/>
    <mergeCell ref="GT2:HD2"/>
    <mergeCell ref="BM2:BP2"/>
    <mergeCell ref="BU2:BW2"/>
    <mergeCell ref="CB2:CE2"/>
    <mergeCell ref="CJ2:CL2"/>
    <mergeCell ref="CQ2:DQ2"/>
    <mergeCell ref="DV2:EB2"/>
    <mergeCell ref="EG2:EO2"/>
    <mergeCell ref="AP7:AP19"/>
    <mergeCell ref="AU7:AU19"/>
    <mergeCell ref="AV7:AV19"/>
    <mergeCell ref="AW7:AW19"/>
    <mergeCell ref="EG7:EG19"/>
    <mergeCell ref="EH7:EH19"/>
    <mergeCell ref="EI7:EI19"/>
    <mergeCell ref="M7:M19"/>
    <mergeCell ref="N7:N19"/>
    <mergeCell ref="O7:O19"/>
    <mergeCell ref="AL7:AL19"/>
    <mergeCell ref="AM7:AM19"/>
    <mergeCell ref="AN7:AN19"/>
    <mergeCell ref="AO7:AO19"/>
    <mergeCell ref="GJ8:GJ19"/>
    <mergeCell ref="GK8:GK19"/>
    <mergeCell ref="GC8:GC19"/>
    <mergeCell ref="GD8:GD19"/>
    <mergeCell ref="GE8:GE19"/>
    <mergeCell ref="GF8:GF19"/>
    <mergeCell ref="GG8:GG19"/>
    <mergeCell ref="GH8:GH19"/>
    <mergeCell ref="GI8:GI1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E996"/>
  <sheetViews>
    <sheetView showGridLines="0" workbookViewId="0">
      <pane xSplit="2" topLeftCell="C1" activePane="topRight" state="frozen"/>
      <selection pane="topRight" activeCell="D2" sqref="D2"/>
    </sheetView>
  </sheetViews>
  <sheetFormatPr defaultColWidth="14.42578125" defaultRowHeight="15" customHeight="1"/>
  <cols>
    <col min="1" max="1" width="3.85546875" customWidth="1"/>
    <col min="2" max="2" width="27.7109375" customWidth="1"/>
    <col min="3" max="3" width="9" hidden="1" customWidth="1"/>
    <col min="4" max="4" width="13.5703125" hidden="1" customWidth="1"/>
    <col min="5" max="10" width="14.42578125" hidden="1"/>
  </cols>
  <sheetData>
    <row r="1" spans="1:3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</row>
    <row r="2" spans="1:31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</row>
    <row r="3" spans="1:31" ht="15" customHeight="1">
      <c r="A3" s="155"/>
      <c r="B3" s="335" t="s">
        <v>363</v>
      </c>
      <c r="C3" s="335" t="s">
        <v>364</v>
      </c>
      <c r="D3" s="335" t="s">
        <v>365</v>
      </c>
      <c r="E3" s="335" t="s">
        <v>366</v>
      </c>
      <c r="F3" s="335" t="s">
        <v>367</v>
      </c>
      <c r="G3" s="335" t="s">
        <v>368</v>
      </c>
      <c r="H3" s="335" t="s">
        <v>369</v>
      </c>
      <c r="I3" s="335" t="s">
        <v>370</v>
      </c>
      <c r="J3" s="335" t="s">
        <v>371</v>
      </c>
      <c r="K3" s="336" t="s">
        <v>372</v>
      </c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302"/>
      <c r="AE3" s="155"/>
    </row>
    <row r="4" spans="1:31">
      <c r="A4" s="266"/>
      <c r="B4" s="324"/>
      <c r="C4" s="324"/>
      <c r="D4" s="324"/>
      <c r="E4" s="324"/>
      <c r="F4" s="324"/>
      <c r="G4" s="324"/>
      <c r="H4" s="324"/>
      <c r="I4" s="324"/>
      <c r="J4" s="324"/>
      <c r="K4" s="337" t="s">
        <v>373</v>
      </c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302"/>
      <c r="W4" s="338" t="s">
        <v>374</v>
      </c>
      <c r="X4" s="298"/>
      <c r="Y4" s="298"/>
      <c r="Z4" s="298"/>
      <c r="AA4" s="298"/>
      <c r="AB4" s="298"/>
      <c r="AC4" s="298"/>
      <c r="AD4" s="302"/>
      <c r="AE4" s="266"/>
    </row>
    <row r="5" spans="1:31">
      <c r="A5" s="266"/>
      <c r="B5" s="325"/>
      <c r="C5" s="325"/>
      <c r="D5" s="325"/>
      <c r="E5" s="325"/>
      <c r="F5" s="325"/>
      <c r="G5" s="325"/>
      <c r="H5" s="325"/>
      <c r="I5" s="325"/>
      <c r="J5" s="325"/>
      <c r="K5" s="267" t="s">
        <v>375</v>
      </c>
      <c r="L5" s="267" t="s">
        <v>376</v>
      </c>
      <c r="M5" s="267" t="s">
        <v>377</v>
      </c>
      <c r="N5" s="267" t="s">
        <v>378</v>
      </c>
      <c r="O5" s="267" t="s">
        <v>379</v>
      </c>
      <c r="P5" s="267" t="s">
        <v>380</v>
      </c>
      <c r="Q5" s="267" t="s">
        <v>381</v>
      </c>
      <c r="R5" s="267" t="s">
        <v>382</v>
      </c>
      <c r="S5" s="267" t="s">
        <v>383</v>
      </c>
      <c r="T5" s="267" t="s">
        <v>384</v>
      </c>
      <c r="U5" s="267" t="s">
        <v>385</v>
      </c>
      <c r="V5" s="267" t="s">
        <v>386</v>
      </c>
      <c r="W5" s="267" t="s">
        <v>387</v>
      </c>
      <c r="X5" s="267" t="s">
        <v>388</v>
      </c>
      <c r="Y5" s="267" t="s">
        <v>389</v>
      </c>
      <c r="Z5" s="267" t="s">
        <v>390</v>
      </c>
      <c r="AA5" s="267" t="s">
        <v>391</v>
      </c>
      <c r="AB5" s="267" t="s">
        <v>392</v>
      </c>
      <c r="AC5" s="267" t="s">
        <v>393</v>
      </c>
      <c r="AD5" s="267" t="s">
        <v>394</v>
      </c>
      <c r="AE5" s="268" t="s">
        <v>361</v>
      </c>
    </row>
    <row r="6" spans="1:31">
      <c r="A6" s="266"/>
      <c r="B6" s="269" t="s">
        <v>395</v>
      </c>
      <c r="C6" s="269">
        <v>49180</v>
      </c>
      <c r="D6" s="270">
        <v>300</v>
      </c>
      <c r="E6" s="271">
        <v>0.15</v>
      </c>
      <c r="F6" s="270">
        <v>300</v>
      </c>
      <c r="G6" s="271">
        <v>0.06</v>
      </c>
      <c r="H6" s="272">
        <f t="shared" ref="H6:H11" si="0">D6*E6</f>
        <v>45</v>
      </c>
      <c r="I6" s="273">
        <f t="shared" ref="I6:I11" si="1">F6*G6</f>
        <v>18</v>
      </c>
      <c r="J6" s="274">
        <f t="shared" ref="J6:J11" si="2">H6+I6</f>
        <v>63</v>
      </c>
      <c r="K6" s="275"/>
      <c r="L6" s="275"/>
      <c r="M6" s="276">
        <v>3</v>
      </c>
      <c r="N6" s="275"/>
      <c r="O6" s="275"/>
      <c r="P6" s="275"/>
      <c r="Q6" s="275"/>
      <c r="R6" s="276">
        <v>1</v>
      </c>
      <c r="S6" s="275"/>
      <c r="T6" s="277">
        <v>2</v>
      </c>
      <c r="U6" s="275"/>
      <c r="V6" s="275"/>
      <c r="W6" s="278">
        <v>15</v>
      </c>
      <c r="X6" s="275"/>
      <c r="Y6" s="275"/>
      <c r="Z6" s="275"/>
      <c r="AA6" s="275"/>
      <c r="AB6" s="275"/>
      <c r="AC6" s="275"/>
      <c r="AD6" s="276">
        <v>4</v>
      </c>
      <c r="AE6" s="279">
        <f t="shared" ref="AE6:AE11" si="3">SUM(K6:AD6)</f>
        <v>25</v>
      </c>
    </row>
    <row r="7" spans="1:31">
      <c r="A7" s="266"/>
      <c r="B7" s="269" t="s">
        <v>396</v>
      </c>
      <c r="C7" s="269">
        <v>57120</v>
      </c>
      <c r="D7" s="270">
        <v>300</v>
      </c>
      <c r="E7" s="271">
        <v>0.55000000000000004</v>
      </c>
      <c r="F7" s="270">
        <v>300</v>
      </c>
      <c r="G7" s="271">
        <v>0.215</v>
      </c>
      <c r="H7" s="272">
        <f t="shared" si="0"/>
        <v>165</v>
      </c>
      <c r="I7" s="273">
        <f t="shared" si="1"/>
        <v>64.5</v>
      </c>
      <c r="J7" s="274">
        <f t="shared" si="2"/>
        <v>229.5</v>
      </c>
      <c r="K7" s="275"/>
      <c r="L7" s="276">
        <v>2</v>
      </c>
      <c r="M7" s="276">
        <v>1</v>
      </c>
      <c r="N7" s="276">
        <v>1</v>
      </c>
      <c r="O7" s="275"/>
      <c r="P7" s="275"/>
      <c r="Q7" s="275"/>
      <c r="R7" s="276">
        <v>1</v>
      </c>
      <c r="S7" s="275"/>
      <c r="T7" s="278">
        <v>1</v>
      </c>
      <c r="U7" s="276">
        <v>1</v>
      </c>
      <c r="V7" s="275"/>
      <c r="W7" s="275"/>
      <c r="X7" s="275"/>
      <c r="Y7" s="275"/>
      <c r="Z7" s="276">
        <v>1</v>
      </c>
      <c r="AA7" s="276">
        <v>1</v>
      </c>
      <c r="AB7" s="277">
        <v>0</v>
      </c>
      <c r="AC7" s="276">
        <v>1</v>
      </c>
      <c r="AD7" s="275"/>
      <c r="AE7" s="279">
        <f t="shared" si="3"/>
        <v>10</v>
      </c>
    </row>
    <row r="8" spans="1:31">
      <c r="A8" s="266"/>
      <c r="B8" s="269" t="s">
        <v>397</v>
      </c>
      <c r="C8" s="269">
        <v>51781</v>
      </c>
      <c r="D8" s="270">
        <v>1500</v>
      </c>
      <c r="E8" s="271">
        <v>0.1</v>
      </c>
      <c r="F8" s="270">
        <v>3000</v>
      </c>
      <c r="G8" s="271">
        <v>4.4999999999999998E-2</v>
      </c>
      <c r="H8" s="272">
        <f t="shared" si="0"/>
        <v>150</v>
      </c>
      <c r="I8" s="273">
        <f t="shared" si="1"/>
        <v>135</v>
      </c>
      <c r="J8" s="274">
        <f t="shared" si="2"/>
        <v>285</v>
      </c>
      <c r="K8" s="276">
        <v>3</v>
      </c>
      <c r="L8" s="276">
        <v>16</v>
      </c>
      <c r="M8" s="276">
        <v>6</v>
      </c>
      <c r="N8" s="276">
        <v>1</v>
      </c>
      <c r="O8" s="276">
        <v>2</v>
      </c>
      <c r="P8" s="276">
        <v>3</v>
      </c>
      <c r="Q8" s="276">
        <v>1</v>
      </c>
      <c r="R8" s="276">
        <v>3</v>
      </c>
      <c r="S8" s="277">
        <v>0</v>
      </c>
      <c r="T8" s="277">
        <v>3</v>
      </c>
      <c r="U8" s="276">
        <v>2</v>
      </c>
      <c r="V8" s="275"/>
      <c r="W8" s="278">
        <v>8</v>
      </c>
      <c r="X8" s="276">
        <v>2</v>
      </c>
      <c r="Y8" s="276">
        <v>1</v>
      </c>
      <c r="Z8" s="276">
        <v>6</v>
      </c>
      <c r="AA8" s="276">
        <v>5</v>
      </c>
      <c r="AB8" s="277">
        <v>1</v>
      </c>
      <c r="AC8" s="276">
        <v>3</v>
      </c>
      <c r="AD8" s="276">
        <v>14</v>
      </c>
      <c r="AE8" s="279">
        <f t="shared" si="3"/>
        <v>80</v>
      </c>
    </row>
    <row r="9" spans="1:31">
      <c r="A9" s="266"/>
      <c r="B9" s="269" t="s">
        <v>398</v>
      </c>
      <c r="C9" s="269">
        <v>51782</v>
      </c>
      <c r="D9" s="270">
        <v>12000</v>
      </c>
      <c r="E9" s="271">
        <v>0.105</v>
      </c>
      <c r="F9" s="270">
        <v>15000</v>
      </c>
      <c r="G9" s="271">
        <v>0.05</v>
      </c>
      <c r="H9" s="272">
        <f t="shared" si="0"/>
        <v>1260</v>
      </c>
      <c r="I9" s="273">
        <f t="shared" si="1"/>
        <v>750</v>
      </c>
      <c r="J9" s="274">
        <f t="shared" si="2"/>
        <v>2010</v>
      </c>
      <c r="K9" s="275"/>
      <c r="L9" s="275"/>
      <c r="M9" s="275"/>
      <c r="N9" s="276">
        <v>2</v>
      </c>
      <c r="O9" s="275"/>
      <c r="P9" s="276">
        <v>2</v>
      </c>
      <c r="Q9" s="275"/>
      <c r="R9" s="276">
        <v>1</v>
      </c>
      <c r="S9" s="277">
        <v>0</v>
      </c>
      <c r="T9" s="275"/>
      <c r="U9" s="275"/>
      <c r="V9" s="277">
        <v>2</v>
      </c>
      <c r="W9" s="275"/>
      <c r="X9" s="275"/>
      <c r="Y9" s="276">
        <v>1</v>
      </c>
      <c r="Z9" s="275"/>
      <c r="AA9" s="277">
        <v>0</v>
      </c>
      <c r="AB9" s="276">
        <v>1</v>
      </c>
      <c r="AC9" s="277">
        <v>0</v>
      </c>
      <c r="AD9" s="277">
        <v>2</v>
      </c>
      <c r="AE9" s="279">
        <f t="shared" si="3"/>
        <v>11</v>
      </c>
    </row>
    <row r="10" spans="1:31">
      <c r="A10" s="266"/>
      <c r="B10" s="269" t="s">
        <v>399</v>
      </c>
      <c r="C10" s="269">
        <v>57121</v>
      </c>
      <c r="D10" s="270">
        <v>2500</v>
      </c>
      <c r="E10" s="271">
        <v>0.115</v>
      </c>
      <c r="F10" s="270">
        <v>2500</v>
      </c>
      <c r="G10" s="271">
        <v>4.4999999999999998E-2</v>
      </c>
      <c r="H10" s="272">
        <f t="shared" si="0"/>
        <v>287.5</v>
      </c>
      <c r="I10" s="273">
        <f t="shared" si="1"/>
        <v>112.5</v>
      </c>
      <c r="J10" s="274">
        <f t="shared" si="2"/>
        <v>400</v>
      </c>
      <c r="K10" s="275"/>
      <c r="L10" s="276">
        <v>1</v>
      </c>
      <c r="M10" s="275"/>
      <c r="N10" s="276">
        <v>1</v>
      </c>
      <c r="O10" s="275"/>
      <c r="P10" s="275"/>
      <c r="Q10" s="275"/>
      <c r="R10" s="275"/>
      <c r="S10" s="275"/>
      <c r="T10" s="275"/>
      <c r="U10" s="275"/>
      <c r="V10" s="277">
        <v>0</v>
      </c>
      <c r="W10" s="275"/>
      <c r="X10" s="275"/>
      <c r="Y10" s="275"/>
      <c r="Z10" s="276">
        <v>1</v>
      </c>
      <c r="AA10" s="275"/>
      <c r="AB10" s="275"/>
      <c r="AC10" s="275"/>
      <c r="AD10" s="275"/>
      <c r="AE10" s="279">
        <f t="shared" si="3"/>
        <v>3</v>
      </c>
    </row>
    <row r="11" spans="1:31">
      <c r="A11" s="266"/>
      <c r="B11" s="269" t="s">
        <v>400</v>
      </c>
      <c r="C11" s="269">
        <v>57122</v>
      </c>
      <c r="D11" s="270">
        <v>25000</v>
      </c>
      <c r="E11" s="271">
        <v>0.08</v>
      </c>
      <c r="F11" s="270">
        <v>30000</v>
      </c>
      <c r="G11" s="271">
        <v>3.5000000000000003E-2</v>
      </c>
      <c r="H11" s="272">
        <f t="shared" si="0"/>
        <v>2000</v>
      </c>
      <c r="I11" s="273">
        <f t="shared" si="1"/>
        <v>1050</v>
      </c>
      <c r="J11" s="274">
        <f t="shared" si="2"/>
        <v>3050</v>
      </c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8">
        <v>2</v>
      </c>
      <c r="X11" s="275"/>
      <c r="Y11" s="275"/>
      <c r="Z11" s="275"/>
      <c r="AA11" s="275"/>
      <c r="AB11" s="275"/>
      <c r="AC11" s="275"/>
      <c r="AD11" s="275"/>
      <c r="AE11" s="279">
        <f t="shared" si="3"/>
        <v>2</v>
      </c>
    </row>
    <row r="12" spans="1:31">
      <c r="A12" s="155"/>
      <c r="B12" s="280" t="s">
        <v>401</v>
      </c>
      <c r="C12" s="155"/>
      <c r="D12" s="155"/>
      <c r="E12" s="155"/>
      <c r="F12" s="155"/>
      <c r="G12" s="155"/>
      <c r="H12" s="155"/>
      <c r="I12" s="155"/>
      <c r="J12" s="267" t="s">
        <v>402</v>
      </c>
      <c r="K12" s="281">
        <f t="shared" ref="K12:AD12" si="4">K6*$J$6+K7*$J$7+K8*$J$8+K9*$J$9+K10*$J$10+K11*$J$11</f>
        <v>855</v>
      </c>
      <c r="L12" s="281">
        <f t="shared" si="4"/>
        <v>5419</v>
      </c>
      <c r="M12" s="281">
        <f t="shared" si="4"/>
        <v>2128.5</v>
      </c>
      <c r="N12" s="281">
        <f t="shared" si="4"/>
        <v>4934.5</v>
      </c>
      <c r="O12" s="281">
        <f t="shared" si="4"/>
        <v>570</v>
      </c>
      <c r="P12" s="281">
        <f t="shared" si="4"/>
        <v>4875</v>
      </c>
      <c r="Q12" s="281">
        <f t="shared" si="4"/>
        <v>285</v>
      </c>
      <c r="R12" s="281">
        <f t="shared" si="4"/>
        <v>3157.5</v>
      </c>
      <c r="S12" s="281">
        <f t="shared" si="4"/>
        <v>0</v>
      </c>
      <c r="T12" s="281">
        <f t="shared" si="4"/>
        <v>1210.5</v>
      </c>
      <c r="U12" s="281">
        <f t="shared" si="4"/>
        <v>799.5</v>
      </c>
      <c r="V12" s="281">
        <f t="shared" si="4"/>
        <v>4020</v>
      </c>
      <c r="W12" s="281">
        <f t="shared" si="4"/>
        <v>9325</v>
      </c>
      <c r="X12" s="281">
        <f t="shared" si="4"/>
        <v>570</v>
      </c>
      <c r="Y12" s="281">
        <f t="shared" si="4"/>
        <v>2295</v>
      </c>
      <c r="Z12" s="281">
        <f t="shared" si="4"/>
        <v>2339.5</v>
      </c>
      <c r="AA12" s="281">
        <f t="shared" si="4"/>
        <v>1654.5</v>
      </c>
      <c r="AB12" s="281">
        <f t="shared" si="4"/>
        <v>2295</v>
      </c>
      <c r="AC12" s="281">
        <f t="shared" si="4"/>
        <v>1084.5</v>
      </c>
      <c r="AD12" s="281">
        <f t="shared" si="4"/>
        <v>8262</v>
      </c>
      <c r="AE12" s="282"/>
    </row>
    <row r="13" spans="1:31">
      <c r="A13" s="155"/>
      <c r="B13" s="155"/>
      <c r="C13" s="155"/>
      <c r="D13" s="155"/>
      <c r="E13" s="155"/>
      <c r="F13" s="155"/>
      <c r="G13" s="155"/>
      <c r="H13" s="155"/>
      <c r="I13" s="155"/>
      <c r="J13" s="267" t="s">
        <v>403</v>
      </c>
      <c r="K13" s="281">
        <f t="shared" ref="K13:AD13" si="5">K12*12</f>
        <v>10260</v>
      </c>
      <c r="L13" s="281">
        <f t="shared" si="5"/>
        <v>65028</v>
      </c>
      <c r="M13" s="281">
        <f t="shared" si="5"/>
        <v>25542</v>
      </c>
      <c r="N13" s="281">
        <f t="shared" si="5"/>
        <v>59214</v>
      </c>
      <c r="O13" s="281">
        <f t="shared" si="5"/>
        <v>6840</v>
      </c>
      <c r="P13" s="281">
        <f t="shared" si="5"/>
        <v>58500</v>
      </c>
      <c r="Q13" s="281">
        <f t="shared" si="5"/>
        <v>3420</v>
      </c>
      <c r="R13" s="281">
        <f t="shared" si="5"/>
        <v>37890</v>
      </c>
      <c r="S13" s="281">
        <f t="shared" si="5"/>
        <v>0</v>
      </c>
      <c r="T13" s="281">
        <f t="shared" si="5"/>
        <v>14526</v>
      </c>
      <c r="U13" s="281">
        <f t="shared" si="5"/>
        <v>9594</v>
      </c>
      <c r="V13" s="281">
        <f t="shared" si="5"/>
        <v>48240</v>
      </c>
      <c r="W13" s="281">
        <f t="shared" si="5"/>
        <v>111900</v>
      </c>
      <c r="X13" s="281">
        <f t="shared" si="5"/>
        <v>6840</v>
      </c>
      <c r="Y13" s="281">
        <f t="shared" si="5"/>
        <v>27540</v>
      </c>
      <c r="Z13" s="281">
        <f t="shared" si="5"/>
        <v>28074</v>
      </c>
      <c r="AA13" s="281">
        <f t="shared" si="5"/>
        <v>19854</v>
      </c>
      <c r="AB13" s="281">
        <f t="shared" si="5"/>
        <v>27540</v>
      </c>
      <c r="AC13" s="281">
        <f t="shared" si="5"/>
        <v>13014</v>
      </c>
      <c r="AD13" s="281">
        <f t="shared" si="5"/>
        <v>99144</v>
      </c>
      <c r="AE13" s="282"/>
    </row>
    <row r="14" spans="1:31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</row>
    <row r="15" spans="1:31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>
        <f t="shared" ref="K15:AD15" si="6">SUM(K6:K11)</f>
        <v>3</v>
      </c>
      <c r="L15" s="155">
        <f t="shared" si="6"/>
        <v>19</v>
      </c>
      <c r="M15" s="155">
        <f t="shared" si="6"/>
        <v>10</v>
      </c>
      <c r="N15" s="155">
        <f t="shared" si="6"/>
        <v>5</v>
      </c>
      <c r="O15" s="155">
        <f t="shared" si="6"/>
        <v>2</v>
      </c>
      <c r="P15" s="155">
        <f t="shared" si="6"/>
        <v>5</v>
      </c>
      <c r="Q15" s="155">
        <f t="shared" si="6"/>
        <v>1</v>
      </c>
      <c r="R15" s="155">
        <f t="shared" si="6"/>
        <v>6</v>
      </c>
      <c r="S15" s="155">
        <f t="shared" si="6"/>
        <v>0</v>
      </c>
      <c r="T15" s="155">
        <f t="shared" si="6"/>
        <v>6</v>
      </c>
      <c r="U15" s="155">
        <f t="shared" si="6"/>
        <v>3</v>
      </c>
      <c r="V15" s="155">
        <f t="shared" si="6"/>
        <v>2</v>
      </c>
      <c r="W15" s="155">
        <f t="shared" si="6"/>
        <v>25</v>
      </c>
      <c r="X15" s="155">
        <f t="shared" si="6"/>
        <v>2</v>
      </c>
      <c r="Y15" s="155">
        <f t="shared" si="6"/>
        <v>2</v>
      </c>
      <c r="Z15" s="155">
        <f t="shared" si="6"/>
        <v>8</v>
      </c>
      <c r="AA15" s="155">
        <f t="shared" si="6"/>
        <v>6</v>
      </c>
      <c r="AB15" s="155">
        <f t="shared" si="6"/>
        <v>2</v>
      </c>
      <c r="AC15" s="155">
        <f t="shared" si="6"/>
        <v>4</v>
      </c>
      <c r="AD15" s="155">
        <f t="shared" si="6"/>
        <v>20</v>
      </c>
      <c r="AE15" s="155"/>
    </row>
    <row r="16" spans="1:3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</row>
    <row r="17" spans="1:31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N17" s="155"/>
      <c r="O17" s="155"/>
      <c r="P17" s="155"/>
      <c r="Q17" s="155"/>
      <c r="R17" s="155"/>
      <c r="S17" s="155"/>
      <c r="T17" s="155"/>
      <c r="V17" s="155"/>
      <c r="W17" s="155"/>
      <c r="X17" s="155"/>
      <c r="Y17" s="155"/>
      <c r="AB17" s="155"/>
      <c r="AC17" s="155"/>
      <c r="AD17" s="155"/>
      <c r="AE17" s="155"/>
    </row>
    <row r="18" spans="1:31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L18" s="158"/>
      <c r="M18" s="158"/>
      <c r="P18" s="158"/>
      <c r="Q18" s="158"/>
      <c r="S18" s="158"/>
      <c r="T18" s="283"/>
      <c r="U18" s="158"/>
      <c r="Z18" s="158"/>
      <c r="AA18" s="158"/>
      <c r="AB18" s="158"/>
      <c r="AE18" s="158"/>
    </row>
    <row r="19" spans="1:31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C19" s="158"/>
      <c r="AD19" s="158"/>
      <c r="AE19" s="158"/>
    </row>
    <row r="20" spans="1:31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 t="s">
        <v>404</v>
      </c>
      <c r="L20" s="158" t="s">
        <v>404</v>
      </c>
      <c r="M20" s="158" t="s">
        <v>404</v>
      </c>
      <c r="N20" s="158" t="s">
        <v>404</v>
      </c>
      <c r="O20" s="158" t="s">
        <v>404</v>
      </c>
      <c r="P20" s="158" t="s">
        <v>404</v>
      </c>
      <c r="Q20" s="158"/>
      <c r="R20" s="158" t="s">
        <v>404</v>
      </c>
      <c r="S20" s="158"/>
      <c r="T20" s="158" t="s">
        <v>404</v>
      </c>
      <c r="U20" s="158" t="s">
        <v>404</v>
      </c>
      <c r="V20" s="158" t="s">
        <v>404</v>
      </c>
      <c r="W20" s="158"/>
      <c r="X20" s="158" t="s">
        <v>404</v>
      </c>
      <c r="Y20" s="158" t="s">
        <v>404</v>
      </c>
      <c r="Z20" s="158" t="s">
        <v>404</v>
      </c>
      <c r="AA20" s="158" t="s">
        <v>404</v>
      </c>
      <c r="AB20" s="158" t="s">
        <v>404</v>
      </c>
      <c r="AC20" s="158" t="s">
        <v>404</v>
      </c>
      <c r="AD20" s="158" t="s">
        <v>404</v>
      </c>
      <c r="AE20" s="158"/>
    </row>
    <row r="21" spans="1:31">
      <c r="A21" s="155"/>
      <c r="B21" s="335" t="s">
        <v>363</v>
      </c>
      <c r="C21" s="335" t="s">
        <v>364</v>
      </c>
      <c r="D21" s="335" t="s">
        <v>365</v>
      </c>
      <c r="E21" s="335" t="s">
        <v>366</v>
      </c>
      <c r="F21" s="335" t="s">
        <v>367</v>
      </c>
      <c r="G21" s="335" t="s">
        <v>368</v>
      </c>
      <c r="H21" s="335" t="s">
        <v>369</v>
      </c>
      <c r="I21" s="335" t="s">
        <v>370</v>
      </c>
      <c r="J21" s="335" t="s">
        <v>371</v>
      </c>
      <c r="K21" s="339" t="s">
        <v>405</v>
      </c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  <c r="W21" s="340"/>
      <c r="X21" s="340"/>
      <c r="Y21" s="340"/>
      <c r="Z21" s="340"/>
      <c r="AA21" s="340"/>
      <c r="AB21" s="340"/>
      <c r="AC21" s="340"/>
      <c r="AD21" s="341"/>
      <c r="AE21" s="155"/>
    </row>
    <row r="22" spans="1:31">
      <c r="A22" s="155"/>
      <c r="B22" s="324"/>
      <c r="C22" s="324"/>
      <c r="D22" s="324"/>
      <c r="E22" s="324"/>
      <c r="F22" s="324"/>
      <c r="G22" s="324"/>
      <c r="H22" s="324"/>
      <c r="I22" s="324"/>
      <c r="J22" s="324"/>
      <c r="K22" s="342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1"/>
      <c r="AE22" s="155"/>
    </row>
    <row r="23" spans="1:31">
      <c r="A23" s="155"/>
      <c r="B23" s="325"/>
      <c r="C23" s="325"/>
      <c r="D23" s="325"/>
      <c r="E23" s="325"/>
      <c r="F23" s="325"/>
      <c r="G23" s="325"/>
      <c r="H23" s="325"/>
      <c r="I23" s="325"/>
      <c r="J23" s="325"/>
      <c r="K23" s="267" t="s">
        <v>375</v>
      </c>
      <c r="L23" s="267" t="s">
        <v>376</v>
      </c>
      <c r="M23" s="267" t="s">
        <v>377</v>
      </c>
      <c r="N23" s="267" t="s">
        <v>378</v>
      </c>
      <c r="O23" s="267" t="s">
        <v>379</v>
      </c>
      <c r="P23" s="267" t="s">
        <v>380</v>
      </c>
      <c r="Q23" s="267" t="s">
        <v>381</v>
      </c>
      <c r="R23" s="267" t="s">
        <v>382</v>
      </c>
      <c r="S23" s="267" t="s">
        <v>383</v>
      </c>
      <c r="T23" s="267" t="s">
        <v>384</v>
      </c>
      <c r="U23" s="267" t="s">
        <v>385</v>
      </c>
      <c r="V23" s="267" t="s">
        <v>386</v>
      </c>
      <c r="W23" s="267" t="s">
        <v>387</v>
      </c>
      <c r="X23" s="267" t="s">
        <v>388</v>
      </c>
      <c r="Y23" s="267" t="s">
        <v>389</v>
      </c>
      <c r="Z23" s="267" t="s">
        <v>390</v>
      </c>
      <c r="AA23" s="267" t="s">
        <v>391</v>
      </c>
      <c r="AB23" s="267" t="s">
        <v>392</v>
      </c>
      <c r="AC23" s="267" t="s">
        <v>393</v>
      </c>
      <c r="AD23" s="267" t="s">
        <v>394</v>
      </c>
      <c r="AE23" s="155"/>
    </row>
    <row r="24" spans="1:31" ht="30">
      <c r="A24" s="266"/>
      <c r="B24" s="269" t="s">
        <v>395</v>
      </c>
      <c r="C24" s="269">
        <v>49180</v>
      </c>
      <c r="D24" s="270">
        <v>300</v>
      </c>
      <c r="E24" s="271">
        <v>0.15</v>
      </c>
      <c r="F24" s="270">
        <v>300</v>
      </c>
      <c r="G24" s="271">
        <v>0.06</v>
      </c>
      <c r="H24" s="272">
        <f t="shared" ref="H24:H29" si="7">D24*E24</f>
        <v>45</v>
      </c>
      <c r="I24" s="273">
        <f t="shared" ref="I24:I29" si="8">F24*G24</f>
        <v>18</v>
      </c>
      <c r="J24" s="274">
        <f t="shared" ref="J24:J29" si="9">H24+I24</f>
        <v>63</v>
      </c>
      <c r="K24" s="275"/>
      <c r="L24" s="275"/>
      <c r="M24" s="276">
        <v>3</v>
      </c>
      <c r="N24" s="275"/>
      <c r="O24" s="275"/>
      <c r="P24" s="275"/>
      <c r="Q24" s="275"/>
      <c r="R24" s="276">
        <v>1</v>
      </c>
      <c r="S24" s="275"/>
      <c r="T24" s="277">
        <v>2</v>
      </c>
      <c r="U24" s="275"/>
      <c r="V24" s="275"/>
      <c r="W24" s="278">
        <v>15</v>
      </c>
      <c r="X24" s="275"/>
      <c r="Y24" s="275"/>
      <c r="Z24" s="275"/>
      <c r="AA24" s="275"/>
      <c r="AB24" s="275"/>
      <c r="AC24" s="275"/>
      <c r="AD24" s="276">
        <v>4</v>
      </c>
      <c r="AE24" s="279">
        <f t="shared" ref="AE24:AE29" si="10">SUM(K24:AD24)</f>
        <v>25</v>
      </c>
    </row>
    <row r="25" spans="1:31" ht="30">
      <c r="A25" s="266"/>
      <c r="B25" s="269" t="s">
        <v>396</v>
      </c>
      <c r="C25" s="269">
        <v>57120</v>
      </c>
      <c r="D25" s="270">
        <v>300</v>
      </c>
      <c r="E25" s="271">
        <v>0.55000000000000004</v>
      </c>
      <c r="F25" s="270">
        <v>300</v>
      </c>
      <c r="G25" s="271">
        <v>0.215</v>
      </c>
      <c r="H25" s="272">
        <f t="shared" si="7"/>
        <v>165</v>
      </c>
      <c r="I25" s="273">
        <f t="shared" si="8"/>
        <v>64.5</v>
      </c>
      <c r="J25" s="274">
        <f t="shared" si="9"/>
        <v>229.5</v>
      </c>
      <c r="K25" s="275"/>
      <c r="L25" s="276">
        <v>2</v>
      </c>
      <c r="M25" s="276">
        <v>1</v>
      </c>
      <c r="N25" s="284">
        <v>1</v>
      </c>
      <c r="O25" s="275"/>
      <c r="P25" s="275"/>
      <c r="Q25" s="275"/>
      <c r="R25" s="276">
        <v>1</v>
      </c>
      <c r="S25" s="275"/>
      <c r="T25" s="278">
        <v>1</v>
      </c>
      <c r="U25" s="276">
        <v>1</v>
      </c>
      <c r="V25" s="275"/>
      <c r="W25" s="275"/>
      <c r="X25" s="275"/>
      <c r="Y25" s="275"/>
      <c r="Z25" s="276">
        <v>1</v>
      </c>
      <c r="AA25" s="276">
        <v>1</v>
      </c>
      <c r="AB25" s="277">
        <v>0</v>
      </c>
      <c r="AC25" s="276">
        <v>1</v>
      </c>
      <c r="AD25" s="275"/>
      <c r="AE25" s="279">
        <f t="shared" si="10"/>
        <v>10</v>
      </c>
    </row>
    <row r="26" spans="1:31" ht="30">
      <c r="A26" s="266"/>
      <c r="B26" s="269" t="s">
        <v>397</v>
      </c>
      <c r="C26" s="269">
        <v>51781</v>
      </c>
      <c r="D26" s="270">
        <v>1500</v>
      </c>
      <c r="E26" s="271">
        <v>0.1</v>
      </c>
      <c r="F26" s="270">
        <v>3000</v>
      </c>
      <c r="G26" s="271">
        <v>4.4999999999999998E-2</v>
      </c>
      <c r="H26" s="272">
        <f t="shared" si="7"/>
        <v>150</v>
      </c>
      <c r="I26" s="273">
        <f t="shared" si="8"/>
        <v>135</v>
      </c>
      <c r="J26" s="274">
        <f t="shared" si="9"/>
        <v>285</v>
      </c>
      <c r="K26" s="276">
        <v>3</v>
      </c>
      <c r="L26" s="276">
        <v>16</v>
      </c>
      <c r="M26" s="276">
        <v>6</v>
      </c>
      <c r="N26" s="276">
        <v>1</v>
      </c>
      <c r="O26" s="276">
        <v>2</v>
      </c>
      <c r="P26" s="276">
        <v>3</v>
      </c>
      <c r="Q26" s="276">
        <v>1</v>
      </c>
      <c r="R26" s="276">
        <v>3</v>
      </c>
      <c r="S26" s="277">
        <v>0</v>
      </c>
      <c r="T26" s="277">
        <v>3</v>
      </c>
      <c r="U26" s="276">
        <v>2</v>
      </c>
      <c r="V26" s="275"/>
      <c r="W26" s="278">
        <v>8</v>
      </c>
      <c r="X26" s="276">
        <v>2</v>
      </c>
      <c r="Y26" s="276">
        <v>1</v>
      </c>
      <c r="Z26" s="276">
        <v>6</v>
      </c>
      <c r="AA26" s="276">
        <v>5</v>
      </c>
      <c r="AB26" s="277">
        <v>1</v>
      </c>
      <c r="AC26" s="276">
        <v>3</v>
      </c>
      <c r="AD26" s="276">
        <v>14</v>
      </c>
      <c r="AE26" s="279">
        <f t="shared" si="10"/>
        <v>80</v>
      </c>
    </row>
    <row r="27" spans="1:31" ht="30">
      <c r="A27" s="266"/>
      <c r="B27" s="269" t="s">
        <v>398</v>
      </c>
      <c r="C27" s="269">
        <v>51782</v>
      </c>
      <c r="D27" s="270">
        <v>12000</v>
      </c>
      <c r="E27" s="271">
        <v>0.105</v>
      </c>
      <c r="F27" s="270">
        <v>15000</v>
      </c>
      <c r="G27" s="271">
        <v>0.05</v>
      </c>
      <c r="H27" s="272">
        <f t="shared" si="7"/>
        <v>1260</v>
      </c>
      <c r="I27" s="273">
        <f t="shared" si="8"/>
        <v>750</v>
      </c>
      <c r="J27" s="274">
        <f t="shared" si="9"/>
        <v>2010</v>
      </c>
      <c r="K27" s="275"/>
      <c r="L27" s="275"/>
      <c r="M27" s="275"/>
      <c r="N27" s="276">
        <v>2</v>
      </c>
      <c r="O27" s="275"/>
      <c r="P27" s="276">
        <v>2</v>
      </c>
      <c r="Q27" s="275"/>
      <c r="R27" s="276">
        <v>1</v>
      </c>
      <c r="S27" s="277">
        <v>0</v>
      </c>
      <c r="T27" s="275"/>
      <c r="U27" s="275"/>
      <c r="V27" s="277">
        <v>2</v>
      </c>
      <c r="W27" s="275"/>
      <c r="X27" s="275"/>
      <c r="Y27" s="276">
        <v>1</v>
      </c>
      <c r="Z27" s="275"/>
      <c r="AA27" s="277">
        <v>0</v>
      </c>
      <c r="AB27" s="276">
        <v>1</v>
      </c>
      <c r="AC27" s="277">
        <v>0</v>
      </c>
      <c r="AD27" s="277">
        <v>2</v>
      </c>
      <c r="AE27" s="279">
        <f t="shared" si="10"/>
        <v>11</v>
      </c>
    </row>
    <row r="28" spans="1:31" ht="30">
      <c r="A28" s="266"/>
      <c r="B28" s="269" t="s">
        <v>399</v>
      </c>
      <c r="C28" s="269">
        <v>57121</v>
      </c>
      <c r="D28" s="270">
        <v>2500</v>
      </c>
      <c r="E28" s="271">
        <v>0.115</v>
      </c>
      <c r="F28" s="270">
        <v>2500</v>
      </c>
      <c r="G28" s="271">
        <v>4.4999999999999998E-2</v>
      </c>
      <c r="H28" s="272">
        <f t="shared" si="7"/>
        <v>287.5</v>
      </c>
      <c r="I28" s="273">
        <f t="shared" si="8"/>
        <v>112.5</v>
      </c>
      <c r="J28" s="274">
        <f t="shared" si="9"/>
        <v>400</v>
      </c>
      <c r="K28" s="275"/>
      <c r="L28" s="276">
        <v>1</v>
      </c>
      <c r="M28" s="275"/>
      <c r="N28" s="284">
        <v>1</v>
      </c>
      <c r="O28" s="275"/>
      <c r="P28" s="275"/>
      <c r="Q28" s="275"/>
      <c r="R28" s="275"/>
      <c r="S28" s="275"/>
      <c r="T28" s="275"/>
      <c r="U28" s="275"/>
      <c r="V28" s="277">
        <v>0</v>
      </c>
      <c r="W28" s="275"/>
      <c r="X28" s="275"/>
      <c r="Y28" s="275"/>
      <c r="Z28" s="276">
        <v>1</v>
      </c>
      <c r="AA28" s="275"/>
      <c r="AB28" s="275"/>
      <c r="AC28" s="275"/>
      <c r="AD28" s="275"/>
      <c r="AE28" s="279">
        <f t="shared" si="10"/>
        <v>3</v>
      </c>
    </row>
    <row r="29" spans="1:31" ht="30">
      <c r="A29" s="266"/>
      <c r="B29" s="269" t="s">
        <v>400</v>
      </c>
      <c r="C29" s="269">
        <v>57122</v>
      </c>
      <c r="D29" s="270">
        <v>25000</v>
      </c>
      <c r="E29" s="271">
        <v>0.08</v>
      </c>
      <c r="F29" s="270">
        <v>30000</v>
      </c>
      <c r="G29" s="271">
        <v>3.5000000000000003E-2</v>
      </c>
      <c r="H29" s="272">
        <f t="shared" si="7"/>
        <v>2000</v>
      </c>
      <c r="I29" s="273">
        <f t="shared" si="8"/>
        <v>1050</v>
      </c>
      <c r="J29" s="274">
        <f t="shared" si="9"/>
        <v>3050</v>
      </c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8">
        <v>2</v>
      </c>
      <c r="X29" s="275"/>
      <c r="Y29" s="275"/>
      <c r="Z29" s="275"/>
      <c r="AA29" s="275"/>
      <c r="AB29" s="275"/>
      <c r="AC29" s="275"/>
      <c r="AD29" s="275"/>
      <c r="AE29" s="279">
        <f t="shared" si="10"/>
        <v>2</v>
      </c>
    </row>
    <row r="30" spans="1:31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285" t="s">
        <v>406</v>
      </c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</row>
    <row r="31" spans="1:3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</row>
    <row r="32" spans="1:31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</row>
    <row r="33" spans="1:3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</row>
    <row r="35" spans="1:31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</row>
    <row r="36" spans="1:31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</row>
    <row r="37" spans="1:31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</row>
    <row r="38" spans="1:3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</row>
    <row r="39" spans="1:3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</row>
    <row r="40" spans="1:3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</row>
    <row r="41" spans="1:31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</row>
    <row r="42" spans="1:3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</row>
    <row r="43" spans="1:31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</row>
    <row r="44" spans="1:3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</row>
    <row r="45" spans="1:3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</row>
    <row r="46" spans="1:31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</row>
    <row r="47" spans="1:31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</row>
    <row r="48" spans="1:31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</row>
    <row r="49" spans="1:31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</row>
    <row r="50" spans="1:31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</row>
    <row r="51" spans="1:31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</row>
    <row r="52" spans="1:31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</row>
    <row r="53" spans="1:31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</row>
    <row r="54" spans="1:3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</row>
    <row r="55" spans="1:31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</row>
    <row r="56" spans="1:31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</row>
    <row r="57" spans="1:3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</row>
    <row r="58" spans="1:3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</row>
    <row r="59" spans="1:31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</row>
    <row r="60" spans="1:31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</row>
    <row r="61" spans="1:31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</row>
    <row r="63" spans="1:3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</row>
    <row r="64" spans="1:31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</row>
    <row r="65" spans="1:31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</row>
    <row r="66" spans="1:31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</row>
    <row r="67" spans="1:31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</row>
    <row r="68" spans="1:31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</row>
    <row r="69" spans="1:31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</row>
    <row r="70" spans="1:31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</row>
    <row r="71" spans="1:31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</row>
    <row r="72" spans="1:3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</row>
    <row r="73" spans="1:31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</row>
    <row r="74" spans="1:31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</row>
    <row r="75" spans="1:31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</row>
    <row r="76" spans="1:31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</row>
    <row r="77" spans="1:31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</row>
    <row r="78" spans="1:31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</row>
    <row r="79" spans="1:31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</row>
    <row r="80" spans="1:31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</row>
    <row r="81" spans="1:31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</row>
    <row r="82" spans="1:31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</row>
    <row r="83" spans="1:31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</row>
    <row r="84" spans="1:31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</row>
    <row r="85" spans="1:31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</row>
    <row r="86" spans="1:31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</row>
    <row r="87" spans="1:3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</row>
    <row r="88" spans="1:31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</row>
    <row r="89" spans="1:3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</row>
    <row r="90" spans="1:31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</row>
    <row r="91" spans="1:3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31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</row>
    <row r="93" spans="1:31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</row>
    <row r="94" spans="1:31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</row>
    <row r="95" spans="1:31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</row>
    <row r="96" spans="1:31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</row>
    <row r="97" spans="1:3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</row>
    <row r="98" spans="1:31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</row>
    <row r="99" spans="1:31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</row>
    <row r="100" spans="1:31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</row>
    <row r="101" spans="1:31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</row>
    <row r="102" spans="1:31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</row>
    <row r="103" spans="1:31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</row>
    <row r="104" spans="1:31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</row>
    <row r="105" spans="1:31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</row>
    <row r="106" spans="1:31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</row>
    <row r="107" spans="1:31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</row>
    <row r="108" spans="1:31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</row>
    <row r="109" spans="1:31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</row>
    <row r="110" spans="1:31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</row>
    <row r="111" spans="1:31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</row>
    <row r="112" spans="1:3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</row>
    <row r="113" spans="1:31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</row>
    <row r="114" spans="1:31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</row>
    <row r="115" spans="1:3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</row>
    <row r="116" spans="1:31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</row>
    <row r="117" spans="1:31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pans="1:31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</row>
    <row r="119" spans="1:31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</row>
    <row r="120" spans="1:31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</row>
    <row r="121" spans="1:31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pans="1:31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pans="1:31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pans="1:3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</row>
    <row r="126" spans="1:31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pans="1:3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pans="1:3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</row>
    <row r="129" spans="1:3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</row>
    <row r="130" spans="1:3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</row>
    <row r="131" spans="1:31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</row>
    <row r="132" spans="1:31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</row>
    <row r="133" spans="1:31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</row>
    <row r="134" spans="1:31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</row>
    <row r="135" spans="1:31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</row>
    <row r="136" spans="1:31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</row>
    <row r="137" spans="1:31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</row>
    <row r="138" spans="1:31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</row>
    <row r="139" spans="1:31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</row>
    <row r="140" spans="1:31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</row>
    <row r="141" spans="1:31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</row>
    <row r="142" spans="1:31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</row>
    <row r="143" spans="1:31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</row>
    <row r="144" spans="1:31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</row>
    <row r="145" spans="1:31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</row>
    <row r="146" spans="1:31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</row>
    <row r="147" spans="1:31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</row>
    <row r="148" spans="1:31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</row>
    <row r="149" spans="1:31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</row>
    <row r="150" spans="1:31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</row>
    <row r="151" spans="1:31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</row>
    <row r="152" spans="1:3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</row>
    <row r="153" spans="1:31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</row>
    <row r="154" spans="1:31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</row>
    <row r="155" spans="1:31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</row>
    <row r="156" spans="1:31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</row>
    <row r="157" spans="1:31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</row>
    <row r="158" spans="1:31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</row>
    <row r="159" spans="1:31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</row>
    <row r="160" spans="1:31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</row>
    <row r="161" spans="1:31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</row>
    <row r="162" spans="1:31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</row>
    <row r="163" spans="1:31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</row>
    <row r="164" spans="1:31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</row>
    <row r="165" spans="1:3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</row>
    <row r="166" spans="1:31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</row>
    <row r="167" spans="1:31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</row>
    <row r="168" spans="1:31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</row>
    <row r="169" spans="1:31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</row>
    <row r="170" spans="1:31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</row>
    <row r="171" spans="1:31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</row>
    <row r="172" spans="1:31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</row>
    <row r="173" spans="1:31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</row>
    <row r="174" spans="1:31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</row>
    <row r="175" spans="1:31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</row>
    <row r="176" spans="1:31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</row>
    <row r="177" spans="1:31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</row>
    <row r="178" spans="1:31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</row>
    <row r="179" spans="1:31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</row>
    <row r="180" spans="1:31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</row>
    <row r="181" spans="1:31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</row>
    <row r="182" spans="1:31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</row>
    <row r="183" spans="1:31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</row>
    <row r="184" spans="1:31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</row>
    <row r="185" spans="1:31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</row>
    <row r="186" spans="1:31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</row>
    <row r="187" spans="1:31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</row>
    <row r="188" spans="1:31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</row>
    <row r="189" spans="1:31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</row>
    <row r="190" spans="1:31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</row>
    <row r="191" spans="1:31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</row>
    <row r="192" spans="1:31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</row>
    <row r="193" spans="1:31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</row>
    <row r="194" spans="1:31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</row>
    <row r="195" spans="1:31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</row>
    <row r="196" spans="1:31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</row>
    <row r="197" spans="1:31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</row>
    <row r="198" spans="1:31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</row>
    <row r="199" spans="1:31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</row>
    <row r="200" spans="1:31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</row>
    <row r="201" spans="1:31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</row>
    <row r="202" spans="1:31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</row>
    <row r="203" spans="1:31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</row>
    <row r="204" spans="1:31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</row>
    <row r="205" spans="1:31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</row>
    <row r="206" spans="1:31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</row>
    <row r="207" spans="1:31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</row>
    <row r="208" spans="1:31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</row>
    <row r="209" spans="1:31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</row>
    <row r="210" spans="1:31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</row>
    <row r="211" spans="1:31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</row>
    <row r="212" spans="1:31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</row>
    <row r="213" spans="1:31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</row>
    <row r="214" spans="1:31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</row>
    <row r="215" spans="1:31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</row>
    <row r="216" spans="1:31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</row>
    <row r="217" spans="1:31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</row>
    <row r="218" spans="1:31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</row>
    <row r="219" spans="1:31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</row>
    <row r="220" spans="1:31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</row>
    <row r="221" spans="1:31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</row>
    <row r="222" spans="1:31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</row>
    <row r="223" spans="1:31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</row>
    <row r="224" spans="1:31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</row>
    <row r="225" spans="1:31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</row>
    <row r="226" spans="1:31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</row>
    <row r="227" spans="1:31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</row>
    <row r="228" spans="1:31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</row>
    <row r="229" spans="1:31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</row>
    <row r="230" spans="1:31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</row>
    <row r="231" spans="1:31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</row>
    <row r="232" spans="1:31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</row>
    <row r="233" spans="1:31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</row>
    <row r="234" spans="1:31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</row>
    <row r="235" spans="1:31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</row>
    <row r="236" spans="1:31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</row>
    <row r="237" spans="1:31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</row>
    <row r="238" spans="1:31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</row>
    <row r="239" spans="1:31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</row>
    <row r="240" spans="1:31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</row>
    <row r="241" spans="1:31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</row>
    <row r="242" spans="1:31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</row>
    <row r="243" spans="1:31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</row>
    <row r="244" spans="1:31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</row>
    <row r="245" spans="1:31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</row>
    <row r="246" spans="1:31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</row>
    <row r="247" spans="1:31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</row>
    <row r="248" spans="1:31">
      <c r="A248" s="155"/>
      <c r="B248" s="155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</row>
    <row r="249" spans="1:31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</row>
    <row r="250" spans="1:31">
      <c r="A250" s="155"/>
      <c r="B250" s="155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</row>
    <row r="251" spans="1:31">
      <c r="A251" s="155"/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</row>
    <row r="252" spans="1:31">
      <c r="A252" s="155"/>
      <c r="B252" s="155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</row>
    <row r="253" spans="1:31">
      <c r="A253" s="155"/>
      <c r="B253" s="155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</row>
    <row r="254" spans="1:31">
      <c r="A254" s="155"/>
      <c r="B254" s="155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</row>
    <row r="255" spans="1:31">
      <c r="A255" s="155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</row>
    <row r="256" spans="1:31">
      <c r="A256" s="155"/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</row>
    <row r="257" spans="1:31">
      <c r="A257" s="155"/>
      <c r="B257" s="155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</row>
    <row r="258" spans="1:31">
      <c r="A258" s="155"/>
      <c r="B258" s="155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</row>
    <row r="259" spans="1:31">
      <c r="A259" s="155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</row>
    <row r="260" spans="1:31">
      <c r="A260" s="155"/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</row>
    <row r="261" spans="1:31">
      <c r="A261" s="155"/>
      <c r="B261" s="155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</row>
    <row r="262" spans="1:31">
      <c r="A262" s="155"/>
      <c r="B262" s="155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</row>
    <row r="263" spans="1:31">
      <c r="A263" s="155"/>
      <c r="B263" s="155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</row>
    <row r="264" spans="1:31">
      <c r="A264" s="155"/>
      <c r="B264" s="155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</row>
    <row r="265" spans="1:31">
      <c r="A265" s="155"/>
      <c r="B265" s="155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</row>
    <row r="266" spans="1:31">
      <c r="A266" s="155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</row>
    <row r="267" spans="1:31">
      <c r="A267" s="155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</row>
    <row r="268" spans="1:31">
      <c r="A268" s="155"/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</row>
    <row r="269" spans="1:31">
      <c r="A269" s="155"/>
      <c r="B269" s="155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</row>
    <row r="270" spans="1:31">
      <c r="A270" s="155"/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</row>
    <row r="271" spans="1:31">
      <c r="A271" s="155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</row>
    <row r="272" spans="1:31">
      <c r="A272" s="155"/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</row>
    <row r="273" spans="1:31">
      <c r="A273" s="155"/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</row>
    <row r="274" spans="1:31">
      <c r="A274" s="155"/>
      <c r="B274" s="155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</row>
    <row r="275" spans="1:31">
      <c r="A275" s="155"/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</row>
    <row r="276" spans="1:31">
      <c r="A276" s="155"/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</row>
    <row r="277" spans="1:31">
      <c r="A277" s="155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</row>
    <row r="278" spans="1:31">
      <c r="A278" s="155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</row>
    <row r="279" spans="1:31">
      <c r="A279" s="155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</row>
    <row r="280" spans="1:31">
      <c r="A280" s="155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</row>
    <row r="281" spans="1:31">
      <c r="A281" s="155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</row>
    <row r="282" spans="1:31">
      <c r="A282" s="155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</row>
    <row r="283" spans="1:31">
      <c r="A283" s="155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</row>
    <row r="284" spans="1:31">
      <c r="A284" s="155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</row>
    <row r="285" spans="1:31">
      <c r="A285" s="155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</row>
    <row r="286" spans="1:31">
      <c r="A286" s="155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</row>
    <row r="287" spans="1:31">
      <c r="A287" s="155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</row>
    <row r="288" spans="1:31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</row>
    <row r="289" spans="1:31">
      <c r="A289" s="155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</row>
    <row r="290" spans="1:31">
      <c r="A290" s="155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</row>
    <row r="291" spans="1:31">
      <c r="A291" s="155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</row>
    <row r="292" spans="1:31">
      <c r="A292" s="155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</row>
    <row r="293" spans="1:31">
      <c r="A293" s="155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</row>
    <row r="294" spans="1:31">
      <c r="A294" s="155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</row>
    <row r="295" spans="1:31">
      <c r="A295" s="155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</row>
    <row r="296" spans="1:31">
      <c r="A296" s="155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</row>
    <row r="297" spans="1:31">
      <c r="A297" s="155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</row>
    <row r="298" spans="1:31">
      <c r="A298" s="155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</row>
    <row r="299" spans="1:31">
      <c r="A299" s="155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</row>
    <row r="300" spans="1:31">
      <c r="A300" s="155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</row>
    <row r="301" spans="1:31">
      <c r="A301" s="155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</row>
    <row r="302" spans="1:31">
      <c r="A302" s="155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</row>
    <row r="303" spans="1:31">
      <c r="A303" s="155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</row>
    <row r="304" spans="1:31">
      <c r="A304" s="155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</row>
    <row r="305" spans="1:31">
      <c r="A305" s="155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</row>
    <row r="306" spans="1:31">
      <c r="A306" s="155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</row>
    <row r="307" spans="1:31">
      <c r="A307" s="155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</row>
    <row r="308" spans="1:31">
      <c r="A308" s="155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</row>
    <row r="309" spans="1:31">
      <c r="A309" s="155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</row>
    <row r="310" spans="1:31">
      <c r="A310" s="155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</row>
    <row r="311" spans="1:31">
      <c r="A311" s="155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</row>
    <row r="312" spans="1:31">
      <c r="A312" s="155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</row>
    <row r="313" spans="1:31">
      <c r="A313" s="155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</row>
    <row r="314" spans="1:31">
      <c r="A314" s="155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</row>
    <row r="315" spans="1:31">
      <c r="A315" s="155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</row>
    <row r="316" spans="1:31">
      <c r="A316" s="155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</row>
    <row r="317" spans="1:31">
      <c r="A317" s="155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</row>
    <row r="318" spans="1:31">
      <c r="A318" s="155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</row>
    <row r="319" spans="1:31">
      <c r="A319" s="155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</row>
    <row r="320" spans="1:31">
      <c r="A320" s="155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</row>
    <row r="321" spans="1:31">
      <c r="A321" s="155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</row>
    <row r="322" spans="1:31">
      <c r="A322" s="155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</row>
    <row r="323" spans="1:31">
      <c r="A323" s="155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</row>
    <row r="324" spans="1:31">
      <c r="A324" s="155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</row>
    <row r="325" spans="1:31">
      <c r="A325" s="155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</row>
    <row r="326" spans="1:31">
      <c r="A326" s="155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</row>
    <row r="327" spans="1:31">
      <c r="A327" s="155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</row>
    <row r="328" spans="1:31">
      <c r="A328" s="155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</row>
    <row r="329" spans="1:31">
      <c r="A329" s="155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</row>
    <row r="330" spans="1:31">
      <c r="A330" s="155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</row>
    <row r="331" spans="1:31">
      <c r="A331" s="155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</row>
    <row r="332" spans="1:31">
      <c r="A332" s="155"/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</row>
    <row r="333" spans="1:31">
      <c r="A333" s="155"/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</row>
    <row r="334" spans="1:31">
      <c r="A334" s="155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</row>
    <row r="335" spans="1:31">
      <c r="A335" s="155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</row>
    <row r="336" spans="1:31">
      <c r="A336" s="155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</row>
    <row r="337" spans="1:31">
      <c r="A337" s="155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</row>
    <row r="338" spans="1:31">
      <c r="A338" s="155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</row>
    <row r="339" spans="1:31">
      <c r="A339" s="155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</row>
    <row r="340" spans="1:31">
      <c r="A340" s="155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</row>
    <row r="341" spans="1:31">
      <c r="A341" s="155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</row>
    <row r="342" spans="1:31">
      <c r="A342" s="155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</row>
    <row r="343" spans="1:31">
      <c r="A343" s="155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</row>
    <row r="344" spans="1:31">
      <c r="A344" s="155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</row>
    <row r="345" spans="1:31">
      <c r="A345" s="155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</row>
    <row r="346" spans="1:31">
      <c r="A346" s="155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</row>
    <row r="347" spans="1:31">
      <c r="A347" s="155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</row>
    <row r="348" spans="1:31">
      <c r="A348" s="155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</row>
    <row r="349" spans="1:31">
      <c r="A349" s="155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</row>
    <row r="350" spans="1:31">
      <c r="A350" s="155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</row>
    <row r="351" spans="1:31">
      <c r="A351" s="155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</row>
    <row r="352" spans="1:31">
      <c r="A352" s="155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</row>
    <row r="353" spans="1:31">
      <c r="A353" s="155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</row>
    <row r="354" spans="1:31">
      <c r="A354" s="155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</row>
    <row r="355" spans="1:31">
      <c r="A355" s="155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</row>
    <row r="356" spans="1:31">
      <c r="A356" s="155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</row>
    <row r="357" spans="1:31">
      <c r="A357" s="155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</row>
    <row r="358" spans="1:31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</row>
    <row r="359" spans="1:31">
      <c r="A359" s="155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</row>
    <row r="360" spans="1:31">
      <c r="A360" s="155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</row>
    <row r="361" spans="1:31">
      <c r="A361" s="155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</row>
    <row r="362" spans="1:31">
      <c r="A362" s="155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</row>
    <row r="363" spans="1:31">
      <c r="A363" s="155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</row>
    <row r="364" spans="1:31">
      <c r="A364" s="155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</row>
    <row r="365" spans="1:31">
      <c r="A365" s="155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</row>
    <row r="366" spans="1:31">
      <c r="A366" s="155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</row>
    <row r="367" spans="1:31">
      <c r="A367" s="155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</row>
    <row r="368" spans="1:31">
      <c r="A368" s="155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</row>
    <row r="369" spans="1:31">
      <c r="A369" s="155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</row>
    <row r="370" spans="1:31">
      <c r="A370" s="155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</row>
    <row r="371" spans="1:31">
      <c r="A371" s="155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</row>
    <row r="372" spans="1:31">
      <c r="A372" s="155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</row>
    <row r="373" spans="1:31">
      <c r="A373" s="155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</row>
    <row r="374" spans="1:31">
      <c r="A374" s="155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</row>
    <row r="375" spans="1:31">
      <c r="A375" s="155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</row>
    <row r="376" spans="1:31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</row>
    <row r="377" spans="1:31">
      <c r="A377" s="155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</row>
    <row r="378" spans="1:31">
      <c r="A378" s="155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</row>
    <row r="379" spans="1:31">
      <c r="A379" s="155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</row>
    <row r="380" spans="1:31">
      <c r="A380" s="155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</row>
    <row r="381" spans="1:31">
      <c r="A381" s="155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</row>
    <row r="382" spans="1:31">
      <c r="A382" s="155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</row>
    <row r="383" spans="1:31">
      <c r="A383" s="155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</row>
    <row r="384" spans="1:31">
      <c r="A384" s="155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</row>
    <row r="385" spans="1:31">
      <c r="A385" s="155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</row>
    <row r="386" spans="1:31">
      <c r="A386" s="155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</row>
    <row r="387" spans="1:31">
      <c r="A387" s="155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</row>
    <row r="388" spans="1:31">
      <c r="A388" s="155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</row>
    <row r="389" spans="1:31">
      <c r="A389" s="155"/>
      <c r="B389" s="155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</row>
    <row r="390" spans="1:31">
      <c r="A390" s="155"/>
      <c r="B390" s="155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</row>
    <row r="391" spans="1:31">
      <c r="A391" s="155"/>
      <c r="B391" s="155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</row>
    <row r="392" spans="1:31">
      <c r="A392" s="155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</row>
    <row r="393" spans="1:31">
      <c r="A393" s="155"/>
      <c r="B393" s="155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</row>
    <row r="394" spans="1:31">
      <c r="A394" s="155"/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</row>
    <row r="395" spans="1:31">
      <c r="A395" s="155"/>
      <c r="B395" s="155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</row>
    <row r="396" spans="1:31">
      <c r="A396" s="155"/>
      <c r="B396" s="155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</row>
    <row r="397" spans="1:31">
      <c r="A397" s="155"/>
      <c r="B397" s="155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</row>
    <row r="398" spans="1:31">
      <c r="A398" s="155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</row>
    <row r="399" spans="1:31">
      <c r="A399" s="155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</row>
    <row r="400" spans="1:31">
      <c r="A400" s="155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</row>
    <row r="401" spans="1:31">
      <c r="A401" s="155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</row>
    <row r="402" spans="1:31">
      <c r="A402" s="155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</row>
    <row r="403" spans="1:31">
      <c r="A403" s="155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</row>
    <row r="404" spans="1:31">
      <c r="A404" s="155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</row>
    <row r="405" spans="1:31">
      <c r="A405" s="155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</row>
    <row r="406" spans="1:31">
      <c r="A406" s="155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</row>
    <row r="407" spans="1:31">
      <c r="A407" s="155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</row>
    <row r="408" spans="1:31">
      <c r="A408" s="155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</row>
    <row r="409" spans="1:31">
      <c r="A409" s="155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</row>
    <row r="410" spans="1:31">
      <c r="A410" s="155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</row>
    <row r="411" spans="1:31">
      <c r="A411" s="155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</row>
    <row r="412" spans="1:31">
      <c r="A412" s="155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</row>
    <row r="413" spans="1:31">
      <c r="A413" s="155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</row>
    <row r="414" spans="1:31">
      <c r="A414" s="155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</row>
    <row r="415" spans="1:31">
      <c r="A415" s="155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</row>
    <row r="416" spans="1:31">
      <c r="A416" s="155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</row>
    <row r="417" spans="1:31">
      <c r="A417" s="155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</row>
    <row r="418" spans="1:31">
      <c r="A418" s="155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</row>
    <row r="419" spans="1:31">
      <c r="A419" s="155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</row>
    <row r="420" spans="1:31">
      <c r="A420" s="155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</row>
    <row r="421" spans="1:31">
      <c r="A421" s="155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</row>
    <row r="422" spans="1:31">
      <c r="A422" s="155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</row>
    <row r="423" spans="1:31">
      <c r="A423" s="155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</row>
    <row r="424" spans="1:31">
      <c r="A424" s="155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</row>
    <row r="425" spans="1:31">
      <c r="A425" s="155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</row>
    <row r="426" spans="1:31">
      <c r="A426" s="155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</row>
    <row r="427" spans="1:31">
      <c r="A427" s="155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</row>
    <row r="428" spans="1:31">
      <c r="A428" s="155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</row>
    <row r="429" spans="1:31">
      <c r="A429" s="155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</row>
    <row r="430" spans="1:31">
      <c r="A430" s="155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</row>
    <row r="431" spans="1:31">
      <c r="A431" s="155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</row>
    <row r="432" spans="1:31">
      <c r="A432" s="155"/>
      <c r="B432" s="155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</row>
    <row r="433" spans="1:31">
      <c r="A433" s="155"/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</row>
    <row r="434" spans="1:31">
      <c r="A434" s="155"/>
      <c r="B434" s="155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</row>
    <row r="435" spans="1:31">
      <c r="A435" s="155"/>
      <c r="B435" s="155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</row>
    <row r="436" spans="1:31">
      <c r="A436" s="155"/>
      <c r="B436" s="155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</row>
    <row r="437" spans="1:31">
      <c r="A437" s="155"/>
      <c r="B437" s="155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</row>
    <row r="438" spans="1:31">
      <c r="A438" s="155"/>
      <c r="B438" s="155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</row>
    <row r="439" spans="1:31">
      <c r="A439" s="155"/>
      <c r="B439" s="155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</row>
    <row r="440" spans="1:31">
      <c r="A440" s="155"/>
      <c r="B440" s="155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</row>
    <row r="441" spans="1:31">
      <c r="A441" s="155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</row>
    <row r="442" spans="1:31">
      <c r="A442" s="155"/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</row>
    <row r="443" spans="1:31">
      <c r="A443" s="155"/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</row>
    <row r="444" spans="1:31">
      <c r="A444" s="155"/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</row>
    <row r="445" spans="1:31">
      <c r="A445" s="155"/>
      <c r="B445" s="155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</row>
    <row r="446" spans="1:31">
      <c r="A446" s="155"/>
      <c r="B446" s="155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</row>
    <row r="447" spans="1:31">
      <c r="A447" s="155"/>
      <c r="B447" s="155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</row>
    <row r="448" spans="1:31">
      <c r="A448" s="155"/>
      <c r="B448" s="155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</row>
    <row r="449" spans="1:31">
      <c r="A449" s="155"/>
      <c r="B449" s="155"/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</row>
    <row r="450" spans="1:31">
      <c r="A450" s="155"/>
      <c r="B450" s="155"/>
      <c r="C450" s="155"/>
      <c r="D450" s="155"/>
      <c r="E450" s="155"/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</row>
    <row r="451" spans="1:31">
      <c r="A451" s="155"/>
      <c r="B451" s="155"/>
      <c r="C451" s="155"/>
      <c r="D451" s="155"/>
      <c r="E451" s="155"/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</row>
    <row r="452" spans="1:31">
      <c r="A452" s="155"/>
      <c r="B452" s="155"/>
      <c r="C452" s="155"/>
      <c r="D452" s="155"/>
      <c r="E452" s="155"/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</row>
    <row r="453" spans="1:31">
      <c r="A453" s="155"/>
      <c r="B453" s="155"/>
      <c r="C453" s="155"/>
      <c r="D453" s="155"/>
      <c r="E453" s="155"/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</row>
    <row r="454" spans="1:31">
      <c r="A454" s="155"/>
      <c r="B454" s="155"/>
      <c r="C454" s="155"/>
      <c r="D454" s="155"/>
      <c r="E454" s="155"/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</row>
    <row r="455" spans="1:31">
      <c r="A455" s="155"/>
      <c r="B455" s="155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</row>
    <row r="456" spans="1:31">
      <c r="A456" s="155"/>
      <c r="B456" s="155"/>
      <c r="C456" s="155"/>
      <c r="D456" s="155"/>
      <c r="E456" s="155"/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</row>
    <row r="457" spans="1:31">
      <c r="A457" s="155"/>
      <c r="B457" s="155"/>
      <c r="C457" s="155"/>
      <c r="D457" s="155"/>
      <c r="E457" s="155"/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</row>
    <row r="458" spans="1:31">
      <c r="A458" s="155"/>
      <c r="B458" s="155"/>
      <c r="C458" s="155"/>
      <c r="D458" s="155"/>
      <c r="E458" s="155"/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</row>
    <row r="459" spans="1:31">
      <c r="A459" s="155"/>
      <c r="B459" s="155"/>
      <c r="C459" s="155"/>
      <c r="D459" s="155"/>
      <c r="E459" s="155"/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</row>
    <row r="460" spans="1:31">
      <c r="A460" s="155"/>
      <c r="B460" s="155"/>
      <c r="C460" s="155"/>
      <c r="D460" s="155"/>
      <c r="E460" s="155"/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</row>
    <row r="461" spans="1:31">
      <c r="A461" s="155"/>
      <c r="B461" s="155"/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</row>
    <row r="462" spans="1:31">
      <c r="A462" s="155"/>
      <c r="B462" s="155"/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</row>
    <row r="463" spans="1:31">
      <c r="A463" s="155"/>
      <c r="B463" s="155"/>
      <c r="C463" s="155"/>
      <c r="D463" s="155"/>
      <c r="E463" s="155"/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</row>
    <row r="464" spans="1:31">
      <c r="A464" s="155"/>
      <c r="B464" s="155"/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</row>
    <row r="465" spans="1:31">
      <c r="A465" s="155"/>
      <c r="B465" s="155"/>
      <c r="C465" s="155"/>
      <c r="D465" s="155"/>
      <c r="E465" s="155"/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</row>
    <row r="466" spans="1:31">
      <c r="A466" s="155"/>
      <c r="B466" s="155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</row>
    <row r="467" spans="1:31">
      <c r="A467" s="155"/>
      <c r="B467" s="155"/>
      <c r="C467" s="155"/>
      <c r="D467" s="155"/>
      <c r="E467" s="155"/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</row>
    <row r="468" spans="1:31">
      <c r="A468" s="155"/>
      <c r="B468" s="155"/>
      <c r="C468" s="155"/>
      <c r="D468" s="155"/>
      <c r="E468" s="155"/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</row>
    <row r="469" spans="1:31">
      <c r="A469" s="155"/>
      <c r="B469" s="155"/>
      <c r="C469" s="155"/>
      <c r="D469" s="155"/>
      <c r="E469" s="155"/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</row>
    <row r="470" spans="1:31">
      <c r="A470" s="155"/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</row>
    <row r="471" spans="1:31">
      <c r="A471" s="155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</row>
    <row r="472" spans="1:31">
      <c r="A472" s="155"/>
      <c r="B472" s="155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</row>
    <row r="473" spans="1:31">
      <c r="A473" s="155"/>
      <c r="B473" s="155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</row>
    <row r="474" spans="1:31">
      <c r="A474" s="155"/>
      <c r="B474" s="155"/>
      <c r="C474" s="155"/>
      <c r="D474" s="155"/>
      <c r="E474" s="155"/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</row>
    <row r="475" spans="1:31">
      <c r="A475" s="155"/>
      <c r="B475" s="155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</row>
    <row r="476" spans="1:31">
      <c r="A476" s="155"/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</row>
    <row r="477" spans="1:31">
      <c r="A477" s="155"/>
      <c r="B477" s="155"/>
      <c r="C477" s="155"/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</row>
    <row r="478" spans="1:31">
      <c r="A478" s="155"/>
      <c r="B478" s="155"/>
      <c r="C478" s="155"/>
      <c r="D478" s="155"/>
      <c r="E478" s="155"/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</row>
    <row r="479" spans="1:31">
      <c r="A479" s="155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</row>
    <row r="480" spans="1:31">
      <c r="A480" s="155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</row>
    <row r="481" spans="1:31">
      <c r="A481" s="155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</row>
    <row r="482" spans="1:31">
      <c r="A482" s="155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</row>
    <row r="483" spans="1:31">
      <c r="A483" s="155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</row>
    <row r="484" spans="1:31">
      <c r="A484" s="155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</row>
    <row r="485" spans="1:31">
      <c r="A485" s="155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</row>
    <row r="486" spans="1:31">
      <c r="A486" s="155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</row>
    <row r="487" spans="1:31">
      <c r="A487" s="155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</row>
    <row r="488" spans="1:31">
      <c r="A488" s="155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</row>
    <row r="489" spans="1:31">
      <c r="A489" s="155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</row>
    <row r="490" spans="1:31">
      <c r="A490" s="155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</row>
    <row r="491" spans="1:31">
      <c r="A491" s="155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</row>
    <row r="492" spans="1:31">
      <c r="A492" s="155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</row>
    <row r="493" spans="1:31">
      <c r="A493" s="155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</row>
    <row r="494" spans="1:31">
      <c r="A494" s="155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</row>
    <row r="495" spans="1:31">
      <c r="A495" s="155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</row>
    <row r="496" spans="1:31">
      <c r="A496" s="155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</row>
    <row r="497" spans="1:31">
      <c r="A497" s="155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</row>
    <row r="498" spans="1:31">
      <c r="A498" s="155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</row>
    <row r="499" spans="1:31">
      <c r="A499" s="155"/>
      <c r="B499" s="155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</row>
    <row r="500" spans="1:31">
      <c r="A500" s="155"/>
      <c r="B500" s="155"/>
      <c r="C500" s="155"/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</row>
    <row r="501" spans="1:31">
      <c r="A501" s="155"/>
      <c r="B501" s="155"/>
      <c r="C501" s="155"/>
      <c r="D501" s="155"/>
      <c r="E501" s="155"/>
      <c r="F501" s="155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</row>
    <row r="502" spans="1:31">
      <c r="A502" s="155"/>
      <c r="B502" s="155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</row>
    <row r="503" spans="1:31">
      <c r="A503" s="155"/>
      <c r="B503" s="155"/>
      <c r="C503" s="155"/>
      <c r="D503" s="155"/>
      <c r="E503" s="155"/>
      <c r="F503" s="155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</row>
    <row r="504" spans="1:31">
      <c r="A504" s="155"/>
      <c r="B504" s="155"/>
      <c r="C504" s="155"/>
      <c r="D504" s="155"/>
      <c r="E504" s="155"/>
      <c r="F504" s="155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</row>
    <row r="505" spans="1:31">
      <c r="A505" s="155"/>
      <c r="B505" s="155"/>
      <c r="C505" s="155"/>
      <c r="D505" s="155"/>
      <c r="E505" s="155"/>
      <c r="F505" s="155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</row>
    <row r="506" spans="1:31">
      <c r="A506" s="155"/>
      <c r="B506" s="155"/>
      <c r="C506" s="155"/>
      <c r="D506" s="155"/>
      <c r="E506" s="155"/>
      <c r="F506" s="155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</row>
    <row r="507" spans="1:31">
      <c r="A507" s="155"/>
      <c r="B507" s="155"/>
      <c r="C507" s="155"/>
      <c r="D507" s="155"/>
      <c r="E507" s="155"/>
      <c r="F507" s="155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</row>
    <row r="508" spans="1:31">
      <c r="A508" s="155"/>
      <c r="B508" s="155"/>
      <c r="C508" s="155"/>
      <c r="D508" s="155"/>
      <c r="E508" s="155"/>
      <c r="F508" s="155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</row>
    <row r="509" spans="1:31">
      <c r="A509" s="155"/>
      <c r="B509" s="155"/>
      <c r="C509" s="155"/>
      <c r="D509" s="155"/>
      <c r="E509" s="155"/>
      <c r="F509" s="155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</row>
    <row r="510" spans="1:31">
      <c r="A510" s="155"/>
      <c r="B510" s="155"/>
      <c r="C510" s="155"/>
      <c r="D510" s="155"/>
      <c r="E510" s="155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</row>
    <row r="511" spans="1:31">
      <c r="A511" s="155"/>
      <c r="B511" s="155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</row>
    <row r="512" spans="1:31">
      <c r="A512" s="155"/>
      <c r="B512" s="155"/>
      <c r="C512" s="155"/>
      <c r="D512" s="155"/>
      <c r="E512" s="155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</row>
    <row r="513" spans="1:31">
      <c r="A513" s="155"/>
      <c r="B513" s="155"/>
      <c r="C513" s="155"/>
      <c r="D513" s="155"/>
      <c r="E513" s="155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</row>
    <row r="514" spans="1:31">
      <c r="A514" s="155"/>
      <c r="B514" s="155"/>
      <c r="C514" s="155"/>
      <c r="D514" s="155"/>
      <c r="E514" s="155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</row>
    <row r="515" spans="1:31">
      <c r="A515" s="155"/>
      <c r="B515" s="155"/>
      <c r="C515" s="155"/>
      <c r="D515" s="155"/>
      <c r="E515" s="155"/>
      <c r="F515" s="155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</row>
    <row r="516" spans="1:31">
      <c r="A516" s="155"/>
      <c r="B516" s="155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</row>
    <row r="517" spans="1:31">
      <c r="A517" s="155"/>
      <c r="B517" s="155"/>
      <c r="C517" s="155"/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</row>
    <row r="518" spans="1:31">
      <c r="A518" s="155"/>
      <c r="B518" s="155"/>
      <c r="C518" s="155"/>
      <c r="D518" s="155"/>
      <c r="E518" s="155"/>
      <c r="F518" s="155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</row>
    <row r="519" spans="1:31">
      <c r="A519" s="155"/>
      <c r="B519" s="155"/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</row>
    <row r="520" spans="1:31">
      <c r="A520" s="155"/>
      <c r="B520" s="155"/>
      <c r="C520" s="155"/>
      <c r="D520" s="155"/>
      <c r="E520" s="155"/>
      <c r="F520" s="155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</row>
    <row r="521" spans="1:31">
      <c r="A521" s="155"/>
      <c r="B521" s="155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</row>
    <row r="522" spans="1:31">
      <c r="A522" s="155"/>
      <c r="B522" s="155"/>
      <c r="C522" s="155"/>
      <c r="D522" s="155"/>
      <c r="E522" s="155"/>
      <c r="F522" s="155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</row>
    <row r="523" spans="1:31">
      <c r="A523" s="155"/>
      <c r="B523" s="155"/>
      <c r="C523" s="155"/>
      <c r="D523" s="155"/>
      <c r="E523" s="155"/>
      <c r="F523" s="155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</row>
    <row r="524" spans="1:31">
      <c r="A524" s="155"/>
      <c r="B524" s="155"/>
      <c r="C524" s="155"/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</row>
    <row r="525" spans="1:31">
      <c r="A525" s="155"/>
      <c r="B525" s="155"/>
      <c r="C525" s="155"/>
      <c r="D525" s="155"/>
      <c r="E525" s="155"/>
      <c r="F525" s="155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</row>
    <row r="526" spans="1:31">
      <c r="A526" s="155"/>
      <c r="B526" s="155"/>
      <c r="C526" s="155"/>
      <c r="D526" s="155"/>
      <c r="E526" s="155"/>
      <c r="F526" s="155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</row>
    <row r="527" spans="1:31">
      <c r="A527" s="155"/>
      <c r="B527" s="155"/>
      <c r="C527" s="155"/>
      <c r="D527" s="155"/>
      <c r="E527" s="155"/>
      <c r="F527" s="155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</row>
    <row r="528" spans="1:31">
      <c r="A528" s="155"/>
      <c r="B528" s="155"/>
      <c r="C528" s="155"/>
      <c r="D528" s="155"/>
      <c r="E528" s="155"/>
      <c r="F528" s="155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</row>
    <row r="529" spans="1:31">
      <c r="A529" s="155"/>
      <c r="B529" s="155"/>
      <c r="C529" s="155"/>
      <c r="D529" s="155"/>
      <c r="E529" s="155"/>
      <c r="F529" s="155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</row>
    <row r="530" spans="1:31">
      <c r="A530" s="155"/>
      <c r="B530" s="155"/>
      <c r="C530" s="155"/>
      <c r="D530" s="155"/>
      <c r="E530" s="155"/>
      <c r="F530" s="155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</row>
    <row r="531" spans="1:31">
      <c r="A531" s="155"/>
      <c r="B531" s="155"/>
      <c r="C531" s="155"/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</row>
    <row r="532" spans="1:31">
      <c r="A532" s="155"/>
      <c r="B532" s="155"/>
      <c r="C532" s="155"/>
      <c r="D532" s="155"/>
      <c r="E532" s="155"/>
      <c r="F532" s="155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</row>
    <row r="533" spans="1:31">
      <c r="A533" s="155"/>
      <c r="B533" s="155"/>
      <c r="C533" s="155"/>
      <c r="D533" s="155"/>
      <c r="E533" s="155"/>
      <c r="F533" s="155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</row>
    <row r="534" spans="1:31">
      <c r="A534" s="155"/>
      <c r="B534" s="155"/>
      <c r="C534" s="155"/>
      <c r="D534" s="155"/>
      <c r="E534" s="155"/>
      <c r="F534" s="155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</row>
    <row r="535" spans="1:31">
      <c r="A535" s="155"/>
      <c r="B535" s="155"/>
      <c r="C535" s="155"/>
      <c r="D535" s="155"/>
      <c r="E535" s="155"/>
      <c r="F535" s="155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</row>
    <row r="536" spans="1:31">
      <c r="A536" s="155"/>
      <c r="B536" s="155"/>
      <c r="C536" s="155"/>
      <c r="D536" s="155"/>
      <c r="E536" s="155"/>
      <c r="F536" s="155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</row>
    <row r="537" spans="1:31">
      <c r="A537" s="155"/>
      <c r="B537" s="155"/>
      <c r="C537" s="155"/>
      <c r="D537" s="155"/>
      <c r="E537" s="155"/>
      <c r="F537" s="155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</row>
    <row r="538" spans="1:31">
      <c r="A538" s="155"/>
      <c r="B538" s="155"/>
      <c r="C538" s="155"/>
      <c r="D538" s="155"/>
      <c r="E538" s="155"/>
      <c r="F538" s="155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</row>
    <row r="539" spans="1:31">
      <c r="A539" s="155"/>
      <c r="B539" s="155"/>
      <c r="C539" s="155"/>
      <c r="D539" s="155"/>
      <c r="E539" s="155"/>
      <c r="F539" s="155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</row>
    <row r="540" spans="1:31">
      <c r="A540" s="155"/>
      <c r="B540" s="155"/>
      <c r="C540" s="155"/>
      <c r="D540" s="155"/>
      <c r="E540" s="155"/>
      <c r="F540" s="155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</row>
    <row r="541" spans="1:31">
      <c r="A541" s="155"/>
      <c r="B541" s="155"/>
      <c r="C541" s="155"/>
      <c r="D541" s="155"/>
      <c r="E541" s="155"/>
      <c r="F541" s="155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</row>
    <row r="542" spans="1:31">
      <c r="A542" s="155"/>
      <c r="B542" s="155"/>
      <c r="C542" s="155"/>
      <c r="D542" s="155"/>
      <c r="E542" s="155"/>
      <c r="F542" s="155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</row>
    <row r="543" spans="1:31">
      <c r="A543" s="155"/>
      <c r="B543" s="155"/>
      <c r="C543" s="155"/>
      <c r="D543" s="155"/>
      <c r="E543" s="155"/>
      <c r="F543" s="155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</row>
    <row r="544" spans="1:31">
      <c r="A544" s="155"/>
      <c r="B544" s="155"/>
      <c r="C544" s="155"/>
      <c r="D544" s="155"/>
      <c r="E544" s="155"/>
      <c r="F544" s="155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</row>
    <row r="545" spans="1:31">
      <c r="A545" s="155"/>
      <c r="B545" s="155"/>
      <c r="C545" s="155"/>
      <c r="D545" s="155"/>
      <c r="E545" s="155"/>
      <c r="F545" s="155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</row>
    <row r="546" spans="1:31">
      <c r="A546" s="155"/>
      <c r="B546" s="155"/>
      <c r="C546" s="155"/>
      <c r="D546" s="155"/>
      <c r="E546" s="155"/>
      <c r="F546" s="155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</row>
    <row r="547" spans="1:31">
      <c r="A547" s="155"/>
      <c r="B547" s="155"/>
      <c r="C547" s="155"/>
      <c r="D547" s="155"/>
      <c r="E547" s="155"/>
      <c r="F547" s="155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</row>
    <row r="548" spans="1:31">
      <c r="A548" s="155"/>
      <c r="B548" s="155"/>
      <c r="C548" s="155"/>
      <c r="D548" s="155"/>
      <c r="E548" s="155"/>
      <c r="F548" s="155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</row>
    <row r="549" spans="1:31">
      <c r="A549" s="155"/>
      <c r="B549" s="155"/>
      <c r="C549" s="155"/>
      <c r="D549" s="155"/>
      <c r="E549" s="155"/>
      <c r="F549" s="155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</row>
    <row r="550" spans="1:31">
      <c r="A550" s="155"/>
      <c r="B550" s="155"/>
      <c r="C550" s="155"/>
      <c r="D550" s="155"/>
      <c r="E550" s="155"/>
      <c r="F550" s="155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</row>
    <row r="551" spans="1:31">
      <c r="A551" s="155"/>
      <c r="B551" s="155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</row>
    <row r="552" spans="1:31">
      <c r="A552" s="155"/>
      <c r="B552" s="155"/>
      <c r="C552" s="155"/>
      <c r="D552" s="155"/>
      <c r="E552" s="155"/>
      <c r="F552" s="155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</row>
    <row r="553" spans="1:31">
      <c r="A553" s="155"/>
      <c r="B553" s="155"/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</row>
    <row r="554" spans="1:31">
      <c r="A554" s="155"/>
      <c r="B554" s="155"/>
      <c r="C554" s="155"/>
      <c r="D554" s="155"/>
      <c r="E554" s="155"/>
      <c r="F554" s="155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</row>
    <row r="555" spans="1:31">
      <c r="A555" s="155"/>
      <c r="B555" s="155"/>
      <c r="C555" s="155"/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</row>
    <row r="556" spans="1:31">
      <c r="A556" s="155"/>
      <c r="B556" s="155"/>
      <c r="C556" s="155"/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</row>
    <row r="557" spans="1:31">
      <c r="A557" s="155"/>
      <c r="B557" s="155"/>
      <c r="C557" s="155"/>
      <c r="D557" s="155"/>
      <c r="E557" s="155"/>
      <c r="F557" s="155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</row>
    <row r="558" spans="1:31">
      <c r="A558" s="155"/>
      <c r="B558" s="155"/>
      <c r="C558" s="155"/>
      <c r="D558" s="155"/>
      <c r="E558" s="155"/>
      <c r="F558" s="155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</row>
    <row r="559" spans="1:31">
      <c r="A559" s="155"/>
      <c r="B559" s="155"/>
      <c r="C559" s="155"/>
      <c r="D559" s="155"/>
      <c r="E559" s="155"/>
      <c r="F559" s="155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</row>
    <row r="560" spans="1:31">
      <c r="A560" s="155"/>
      <c r="B560" s="155"/>
      <c r="C560" s="155"/>
      <c r="D560" s="155"/>
      <c r="E560" s="155"/>
      <c r="F560" s="155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</row>
    <row r="561" spans="1:31">
      <c r="A561" s="155"/>
      <c r="B561" s="155"/>
      <c r="C561" s="155"/>
      <c r="D561" s="155"/>
      <c r="E561" s="155"/>
      <c r="F561" s="155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</row>
    <row r="562" spans="1:31">
      <c r="A562" s="155"/>
      <c r="B562" s="155"/>
      <c r="C562" s="155"/>
      <c r="D562" s="155"/>
      <c r="E562" s="155"/>
      <c r="F562" s="155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</row>
    <row r="563" spans="1:31">
      <c r="A563" s="155"/>
      <c r="B563" s="155"/>
      <c r="C563" s="155"/>
      <c r="D563" s="155"/>
      <c r="E563" s="155"/>
      <c r="F563" s="155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</row>
    <row r="564" spans="1:31">
      <c r="A564" s="155"/>
      <c r="B564" s="155"/>
      <c r="C564" s="155"/>
      <c r="D564" s="155"/>
      <c r="E564" s="155"/>
      <c r="F564" s="155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</row>
    <row r="565" spans="1:31">
      <c r="A565" s="155"/>
      <c r="B565" s="155"/>
      <c r="C565" s="155"/>
      <c r="D565" s="155"/>
      <c r="E565" s="155"/>
      <c r="F565" s="155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</row>
    <row r="566" spans="1:31">
      <c r="A566" s="155"/>
      <c r="B566" s="155"/>
      <c r="C566" s="155"/>
      <c r="D566" s="155"/>
      <c r="E566" s="155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</row>
    <row r="567" spans="1:31">
      <c r="A567" s="155"/>
      <c r="B567" s="155"/>
      <c r="C567" s="155"/>
      <c r="D567" s="155"/>
      <c r="E567" s="155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</row>
    <row r="568" spans="1:31">
      <c r="A568" s="155"/>
      <c r="B568" s="155"/>
      <c r="C568" s="155"/>
      <c r="D568" s="155"/>
      <c r="E568" s="155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</row>
    <row r="569" spans="1:31">
      <c r="A569" s="155"/>
      <c r="B569" s="155"/>
      <c r="C569" s="155"/>
      <c r="D569" s="155"/>
      <c r="E569" s="155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</row>
    <row r="570" spans="1:31">
      <c r="A570" s="155"/>
      <c r="B570" s="155"/>
      <c r="C570" s="155"/>
      <c r="D570" s="155"/>
      <c r="E570" s="155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</row>
    <row r="571" spans="1:31">
      <c r="A571" s="155"/>
      <c r="B571" s="155"/>
      <c r="C571" s="155"/>
      <c r="D571" s="155"/>
      <c r="E571" s="155"/>
      <c r="F571" s="155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</row>
    <row r="572" spans="1:31">
      <c r="A572" s="155"/>
      <c r="B572" s="155"/>
      <c r="C572" s="155"/>
      <c r="D572" s="155"/>
      <c r="E572" s="155"/>
      <c r="F572" s="155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</row>
    <row r="573" spans="1:31">
      <c r="A573" s="155"/>
      <c r="B573" s="155"/>
      <c r="C573" s="155"/>
      <c r="D573" s="155"/>
      <c r="E573" s="155"/>
      <c r="F573" s="155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</row>
    <row r="574" spans="1:31">
      <c r="A574" s="155"/>
      <c r="B574" s="155"/>
      <c r="C574" s="155"/>
      <c r="D574" s="155"/>
      <c r="E574" s="155"/>
      <c r="F574" s="155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</row>
    <row r="575" spans="1:31">
      <c r="A575" s="155"/>
      <c r="B575" s="155"/>
      <c r="C575" s="155"/>
      <c r="D575" s="155"/>
      <c r="E575" s="155"/>
      <c r="F575" s="155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</row>
    <row r="576" spans="1:31">
      <c r="A576" s="155"/>
      <c r="B576" s="155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</row>
    <row r="577" spans="1:31">
      <c r="A577" s="155"/>
      <c r="B577" s="155"/>
      <c r="C577" s="155"/>
      <c r="D577" s="155"/>
      <c r="E577" s="155"/>
      <c r="F577" s="155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</row>
    <row r="578" spans="1:31">
      <c r="A578" s="155"/>
      <c r="B578" s="155"/>
      <c r="C578" s="155"/>
      <c r="D578" s="155"/>
      <c r="E578" s="155"/>
      <c r="F578" s="155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</row>
    <row r="579" spans="1:31">
      <c r="A579" s="155"/>
      <c r="B579" s="155"/>
      <c r="C579" s="155"/>
      <c r="D579" s="155"/>
      <c r="E579" s="155"/>
      <c r="F579" s="155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</row>
    <row r="580" spans="1:31">
      <c r="A580" s="155"/>
      <c r="B580" s="155"/>
      <c r="C580" s="155"/>
      <c r="D580" s="155"/>
      <c r="E580" s="155"/>
      <c r="F580" s="155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</row>
    <row r="581" spans="1:31">
      <c r="A581" s="155"/>
      <c r="B581" s="155"/>
      <c r="C581" s="155"/>
      <c r="D581" s="155"/>
      <c r="E581" s="155"/>
      <c r="F581" s="155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</row>
    <row r="582" spans="1:31">
      <c r="A582" s="155"/>
      <c r="B582" s="155"/>
      <c r="C582" s="155"/>
      <c r="D582" s="155"/>
      <c r="E582" s="155"/>
      <c r="F582" s="155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</row>
    <row r="583" spans="1:31">
      <c r="A583" s="155"/>
      <c r="B583" s="155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</row>
    <row r="584" spans="1:31">
      <c r="A584" s="155"/>
      <c r="B584" s="155"/>
      <c r="C584" s="155"/>
      <c r="D584" s="155"/>
      <c r="E584" s="155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</row>
    <row r="585" spans="1:31">
      <c r="A585" s="155"/>
      <c r="B585" s="155"/>
      <c r="C585" s="155"/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</row>
    <row r="586" spans="1:31">
      <c r="A586" s="155"/>
      <c r="B586" s="155"/>
      <c r="C586" s="155"/>
      <c r="D586" s="155"/>
      <c r="E586" s="155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</row>
    <row r="587" spans="1:31">
      <c r="A587" s="155"/>
      <c r="B587" s="155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</row>
    <row r="588" spans="1:31">
      <c r="A588" s="155"/>
      <c r="B588" s="155"/>
      <c r="C588" s="155"/>
      <c r="D588" s="155"/>
      <c r="E588" s="155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</row>
    <row r="589" spans="1:31">
      <c r="A589" s="155"/>
      <c r="B589" s="155"/>
      <c r="C589" s="155"/>
      <c r="D589" s="155"/>
      <c r="E589" s="155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</row>
    <row r="590" spans="1:31">
      <c r="A590" s="155"/>
      <c r="B590" s="155"/>
      <c r="C590" s="155"/>
      <c r="D590" s="155"/>
      <c r="E590" s="155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</row>
    <row r="591" spans="1:31">
      <c r="A591" s="155"/>
      <c r="B591" s="155"/>
      <c r="C591" s="155"/>
      <c r="D591" s="155"/>
      <c r="E591" s="155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</row>
    <row r="592" spans="1:31">
      <c r="A592" s="155"/>
      <c r="B592" s="155"/>
      <c r="C592" s="155"/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</row>
    <row r="593" spans="1:31">
      <c r="A593" s="155"/>
      <c r="B593" s="155"/>
      <c r="C593" s="155"/>
      <c r="D593" s="155"/>
      <c r="E593" s="155"/>
      <c r="F593" s="155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</row>
    <row r="594" spans="1:31">
      <c r="A594" s="155"/>
      <c r="B594" s="155"/>
      <c r="C594" s="155"/>
      <c r="D594" s="155"/>
      <c r="E594" s="155"/>
      <c r="F594" s="155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</row>
    <row r="595" spans="1:31">
      <c r="A595" s="155"/>
      <c r="B595" s="155"/>
      <c r="C595" s="155"/>
      <c r="D595" s="155"/>
      <c r="E595" s="155"/>
      <c r="F595" s="155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</row>
    <row r="596" spans="1:31">
      <c r="A596" s="155"/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</row>
    <row r="597" spans="1:31">
      <c r="A597" s="155"/>
      <c r="B597" s="155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</row>
    <row r="598" spans="1:31">
      <c r="A598" s="155"/>
      <c r="B598" s="155"/>
      <c r="C598" s="155"/>
      <c r="D598" s="155"/>
      <c r="E598" s="155"/>
      <c r="F598" s="155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</row>
    <row r="599" spans="1:31">
      <c r="A599" s="155"/>
      <c r="B599" s="155"/>
      <c r="C599" s="155"/>
      <c r="D599" s="155"/>
      <c r="E599" s="155"/>
      <c r="F599" s="155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</row>
    <row r="600" spans="1:31">
      <c r="A600" s="155"/>
      <c r="B600" s="155"/>
      <c r="C600" s="155"/>
      <c r="D600" s="155"/>
      <c r="E600" s="155"/>
      <c r="F600" s="155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</row>
    <row r="601" spans="1:31">
      <c r="A601" s="155"/>
      <c r="B601" s="155"/>
      <c r="C601" s="155"/>
      <c r="D601" s="155"/>
      <c r="E601" s="155"/>
      <c r="F601" s="155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</row>
    <row r="602" spans="1:31">
      <c r="A602" s="155"/>
      <c r="B602" s="155"/>
      <c r="C602" s="155"/>
      <c r="D602" s="155"/>
      <c r="E602" s="155"/>
      <c r="F602" s="155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</row>
    <row r="603" spans="1:31">
      <c r="A603" s="155"/>
      <c r="B603" s="155"/>
      <c r="C603" s="155"/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</row>
    <row r="604" spans="1:31">
      <c r="A604" s="155"/>
      <c r="B604" s="155"/>
      <c r="C604" s="155"/>
      <c r="D604" s="155"/>
      <c r="E604" s="155"/>
      <c r="F604" s="155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</row>
    <row r="605" spans="1:31">
      <c r="A605" s="155"/>
      <c r="B605" s="155"/>
      <c r="C605" s="155"/>
      <c r="D605" s="155"/>
      <c r="E605" s="155"/>
      <c r="F605" s="155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</row>
    <row r="606" spans="1:31">
      <c r="A606" s="155"/>
      <c r="B606" s="155"/>
      <c r="C606" s="155"/>
      <c r="D606" s="155"/>
      <c r="E606" s="155"/>
      <c r="F606" s="155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</row>
    <row r="607" spans="1:31">
      <c r="A607" s="155"/>
      <c r="B607" s="155"/>
      <c r="C607" s="155"/>
      <c r="D607" s="155"/>
      <c r="E607" s="155"/>
      <c r="F607" s="155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</row>
    <row r="608" spans="1:31">
      <c r="A608" s="155"/>
      <c r="B608" s="155"/>
      <c r="C608" s="155"/>
      <c r="D608" s="155"/>
      <c r="E608" s="155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</row>
    <row r="609" spans="1:31">
      <c r="A609" s="155"/>
      <c r="B609" s="155"/>
      <c r="C609" s="155"/>
      <c r="D609" s="155"/>
      <c r="E609" s="155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</row>
    <row r="610" spans="1:31">
      <c r="A610" s="155"/>
      <c r="B610" s="155"/>
      <c r="C610" s="155"/>
      <c r="D610" s="155"/>
      <c r="E610" s="155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</row>
    <row r="611" spans="1:31">
      <c r="A611" s="155"/>
      <c r="B611" s="155"/>
      <c r="C611" s="155"/>
      <c r="D611" s="155"/>
      <c r="E611" s="155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</row>
    <row r="612" spans="1:31">
      <c r="A612" s="155"/>
      <c r="B612" s="155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</row>
    <row r="613" spans="1:31">
      <c r="A613" s="155"/>
      <c r="B613" s="155"/>
      <c r="C613" s="155"/>
      <c r="D613" s="155"/>
      <c r="E613" s="155"/>
      <c r="F613" s="155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</row>
    <row r="614" spans="1:31">
      <c r="A614" s="155"/>
      <c r="B614" s="155"/>
      <c r="C614" s="155"/>
      <c r="D614" s="155"/>
      <c r="E614" s="155"/>
      <c r="F614" s="155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</row>
    <row r="615" spans="1:31">
      <c r="A615" s="155"/>
      <c r="B615" s="155"/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</row>
    <row r="616" spans="1:31">
      <c r="A616" s="155"/>
      <c r="B616" s="155"/>
      <c r="C616" s="155"/>
      <c r="D616" s="155"/>
      <c r="E616" s="155"/>
      <c r="F616" s="155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</row>
    <row r="617" spans="1:31">
      <c r="A617" s="155"/>
      <c r="B617" s="155"/>
      <c r="C617" s="155"/>
      <c r="D617" s="155"/>
      <c r="E617" s="155"/>
      <c r="F617" s="155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</row>
    <row r="618" spans="1:31">
      <c r="A618" s="155"/>
      <c r="B618" s="155"/>
      <c r="C618" s="155"/>
      <c r="D618" s="155"/>
      <c r="E618" s="155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</row>
    <row r="619" spans="1:31">
      <c r="A619" s="155"/>
      <c r="B619" s="155"/>
      <c r="C619" s="155"/>
      <c r="D619" s="155"/>
      <c r="E619" s="155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</row>
    <row r="620" spans="1:31">
      <c r="A620" s="155"/>
      <c r="B620" s="155"/>
      <c r="C620" s="155"/>
      <c r="D620" s="155"/>
      <c r="E620" s="155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</row>
    <row r="621" spans="1:31">
      <c r="A621" s="155"/>
      <c r="B621" s="155"/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</row>
    <row r="622" spans="1:31">
      <c r="A622" s="155"/>
      <c r="B622" s="155"/>
      <c r="C622" s="155"/>
      <c r="D622" s="155"/>
      <c r="E622" s="155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</row>
    <row r="623" spans="1:31">
      <c r="A623" s="155"/>
      <c r="B623" s="155"/>
      <c r="C623" s="155"/>
      <c r="D623" s="155"/>
      <c r="E623" s="155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</row>
    <row r="624" spans="1:31">
      <c r="A624" s="155"/>
      <c r="B624" s="155"/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</row>
    <row r="625" spans="1:31">
      <c r="A625" s="155"/>
      <c r="B625" s="155"/>
      <c r="C625" s="155"/>
      <c r="D625" s="155"/>
      <c r="E625" s="155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</row>
    <row r="626" spans="1:31">
      <c r="A626" s="155"/>
      <c r="B626" s="155"/>
      <c r="C626" s="155"/>
      <c r="D626" s="155"/>
      <c r="E626" s="155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</row>
    <row r="627" spans="1:31">
      <c r="A627" s="155"/>
      <c r="B627" s="155"/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</row>
    <row r="628" spans="1:31">
      <c r="A628" s="155"/>
      <c r="B628" s="155"/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</row>
    <row r="629" spans="1:31">
      <c r="A629" s="155"/>
      <c r="B629" s="155"/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</row>
    <row r="630" spans="1:31">
      <c r="A630" s="155"/>
      <c r="B630" s="155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</row>
    <row r="631" spans="1:31">
      <c r="A631" s="155"/>
      <c r="B631" s="155"/>
      <c r="C631" s="155"/>
      <c r="D631" s="155"/>
      <c r="E631" s="155"/>
      <c r="F631" s="155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</row>
    <row r="632" spans="1:31">
      <c r="A632" s="155"/>
      <c r="B632" s="155"/>
      <c r="C632" s="155"/>
      <c r="D632" s="155"/>
      <c r="E632" s="155"/>
      <c r="F632" s="155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</row>
    <row r="633" spans="1:31">
      <c r="A633" s="155"/>
      <c r="B633" s="155"/>
      <c r="C633" s="155"/>
      <c r="D633" s="155"/>
      <c r="E633" s="155"/>
      <c r="F633" s="155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</row>
    <row r="634" spans="1:31">
      <c r="A634" s="155"/>
      <c r="B634" s="155"/>
      <c r="C634" s="155"/>
      <c r="D634" s="155"/>
      <c r="E634" s="155"/>
      <c r="F634" s="155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</row>
    <row r="635" spans="1:31">
      <c r="A635" s="155"/>
      <c r="B635" s="155"/>
      <c r="C635" s="155"/>
      <c r="D635" s="155"/>
      <c r="E635" s="155"/>
      <c r="F635" s="155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</row>
    <row r="636" spans="1:31">
      <c r="A636" s="155"/>
      <c r="B636" s="155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</row>
    <row r="637" spans="1:31">
      <c r="A637" s="155"/>
      <c r="B637" s="155"/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</row>
    <row r="638" spans="1:31">
      <c r="A638" s="155"/>
      <c r="B638" s="155"/>
      <c r="C638" s="155"/>
      <c r="D638" s="155"/>
      <c r="E638" s="155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</row>
    <row r="639" spans="1:31">
      <c r="A639" s="155"/>
      <c r="B639" s="155"/>
      <c r="C639" s="155"/>
      <c r="D639" s="155"/>
      <c r="E639" s="155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</row>
    <row r="640" spans="1:31">
      <c r="A640" s="155"/>
      <c r="B640" s="155"/>
      <c r="C640" s="155"/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</row>
    <row r="641" spans="1:31">
      <c r="A641" s="155"/>
      <c r="B641" s="155"/>
      <c r="C641" s="155"/>
      <c r="D641" s="155"/>
      <c r="E641" s="155"/>
      <c r="F641" s="155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</row>
    <row r="642" spans="1:31">
      <c r="A642" s="155"/>
      <c r="B642" s="155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</row>
    <row r="643" spans="1:31">
      <c r="A643" s="155"/>
      <c r="B643" s="155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</row>
    <row r="644" spans="1:31">
      <c r="A644" s="155"/>
      <c r="B644" s="155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  <c r="AA644" s="155"/>
      <c r="AB644" s="155"/>
      <c r="AC644" s="155"/>
      <c r="AD644" s="155"/>
      <c r="AE644" s="155"/>
    </row>
    <row r="645" spans="1:31">
      <c r="A645" s="155"/>
      <c r="B645" s="155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  <c r="AA645" s="155"/>
      <c r="AB645" s="155"/>
      <c r="AC645" s="155"/>
      <c r="AD645" s="155"/>
      <c r="AE645" s="155"/>
    </row>
    <row r="646" spans="1:31">
      <c r="A646" s="155"/>
      <c r="B646" s="155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  <c r="AA646" s="155"/>
      <c r="AB646" s="155"/>
      <c r="AC646" s="155"/>
      <c r="AD646" s="155"/>
      <c r="AE646" s="155"/>
    </row>
    <row r="647" spans="1:31">
      <c r="A647" s="155"/>
      <c r="B647" s="155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  <c r="AA647" s="155"/>
      <c r="AB647" s="155"/>
      <c r="AC647" s="155"/>
      <c r="AD647" s="155"/>
      <c r="AE647" s="155"/>
    </row>
    <row r="648" spans="1:31">
      <c r="A648" s="155"/>
      <c r="B648" s="155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  <c r="AA648" s="155"/>
      <c r="AB648" s="155"/>
      <c r="AC648" s="155"/>
      <c r="AD648" s="155"/>
      <c r="AE648" s="155"/>
    </row>
    <row r="649" spans="1:31">
      <c r="A649" s="155"/>
      <c r="B649" s="155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  <c r="AA649" s="155"/>
      <c r="AB649" s="155"/>
      <c r="AC649" s="155"/>
      <c r="AD649" s="155"/>
      <c r="AE649" s="155"/>
    </row>
    <row r="650" spans="1:31">
      <c r="A650" s="155"/>
      <c r="B650" s="155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  <c r="AA650" s="155"/>
      <c r="AB650" s="155"/>
      <c r="AC650" s="155"/>
      <c r="AD650" s="155"/>
      <c r="AE650" s="155"/>
    </row>
    <row r="651" spans="1:31">
      <c r="A651" s="155"/>
      <c r="B651" s="155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  <c r="AA651" s="155"/>
      <c r="AB651" s="155"/>
      <c r="AC651" s="155"/>
      <c r="AD651" s="155"/>
      <c r="AE651" s="155"/>
    </row>
    <row r="652" spans="1:31">
      <c r="A652" s="155"/>
      <c r="B652" s="155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  <c r="AA652" s="155"/>
      <c r="AB652" s="155"/>
      <c r="AC652" s="155"/>
      <c r="AD652" s="155"/>
      <c r="AE652" s="155"/>
    </row>
    <row r="653" spans="1:31">
      <c r="A653" s="155"/>
      <c r="B653" s="155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  <c r="AA653" s="155"/>
      <c r="AB653" s="155"/>
      <c r="AC653" s="155"/>
      <c r="AD653" s="155"/>
      <c r="AE653" s="155"/>
    </row>
    <row r="654" spans="1:31">
      <c r="A654" s="155"/>
      <c r="B654" s="155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  <c r="AA654" s="155"/>
      <c r="AB654" s="155"/>
      <c r="AC654" s="155"/>
      <c r="AD654" s="155"/>
      <c r="AE654" s="155"/>
    </row>
    <row r="655" spans="1:31">
      <c r="A655" s="155"/>
      <c r="B655" s="155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  <c r="AA655" s="155"/>
      <c r="AB655" s="155"/>
      <c r="AC655" s="155"/>
      <c r="AD655" s="155"/>
      <c r="AE655" s="155"/>
    </row>
    <row r="656" spans="1:31">
      <c r="A656" s="155"/>
      <c r="B656" s="155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  <c r="AA656" s="155"/>
      <c r="AB656" s="155"/>
      <c r="AC656" s="155"/>
      <c r="AD656" s="155"/>
      <c r="AE656" s="155"/>
    </row>
    <row r="657" spans="1:31">
      <c r="A657" s="155"/>
      <c r="B657" s="155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  <c r="AA657" s="155"/>
      <c r="AB657" s="155"/>
      <c r="AC657" s="155"/>
      <c r="AD657" s="155"/>
      <c r="AE657" s="155"/>
    </row>
    <row r="658" spans="1:31">
      <c r="A658" s="155"/>
      <c r="B658" s="155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  <c r="AA658" s="155"/>
      <c r="AB658" s="155"/>
      <c r="AC658" s="155"/>
      <c r="AD658" s="155"/>
      <c r="AE658" s="155"/>
    </row>
    <row r="659" spans="1:31">
      <c r="A659" s="155"/>
      <c r="B659" s="155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  <c r="AA659" s="155"/>
      <c r="AB659" s="155"/>
      <c r="AC659" s="155"/>
      <c r="AD659" s="155"/>
      <c r="AE659" s="155"/>
    </row>
    <row r="660" spans="1:31">
      <c r="A660" s="155"/>
      <c r="B660" s="155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  <c r="AA660" s="155"/>
      <c r="AB660" s="155"/>
      <c r="AC660" s="155"/>
      <c r="AD660" s="155"/>
      <c r="AE660" s="155"/>
    </row>
    <row r="661" spans="1:31">
      <c r="A661" s="155"/>
      <c r="B661" s="155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  <c r="AA661" s="155"/>
      <c r="AB661" s="155"/>
      <c r="AC661" s="155"/>
      <c r="AD661" s="155"/>
      <c r="AE661" s="155"/>
    </row>
    <row r="662" spans="1:31">
      <c r="A662" s="155"/>
      <c r="B662" s="155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  <c r="AA662" s="155"/>
      <c r="AB662" s="155"/>
      <c r="AC662" s="155"/>
      <c r="AD662" s="155"/>
      <c r="AE662" s="155"/>
    </row>
    <row r="663" spans="1:31">
      <c r="A663" s="155"/>
      <c r="B663" s="155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  <c r="AA663" s="155"/>
      <c r="AB663" s="155"/>
      <c r="AC663" s="155"/>
      <c r="AD663" s="155"/>
      <c r="AE663" s="155"/>
    </row>
    <row r="664" spans="1:31">
      <c r="A664" s="155"/>
      <c r="B664" s="155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  <c r="AA664" s="155"/>
      <c r="AB664" s="155"/>
      <c r="AC664" s="155"/>
      <c r="AD664" s="155"/>
      <c r="AE664" s="155"/>
    </row>
    <row r="665" spans="1:31">
      <c r="A665" s="155"/>
      <c r="B665" s="155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  <c r="AA665" s="155"/>
      <c r="AB665" s="155"/>
      <c r="AC665" s="155"/>
      <c r="AD665" s="155"/>
      <c r="AE665" s="155"/>
    </row>
    <row r="666" spans="1:31">
      <c r="A666" s="155"/>
      <c r="B666" s="155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  <c r="AA666" s="155"/>
      <c r="AB666" s="155"/>
      <c r="AC666" s="155"/>
      <c r="AD666" s="155"/>
      <c r="AE666" s="155"/>
    </row>
    <row r="667" spans="1:31">
      <c r="A667" s="155"/>
      <c r="B667" s="155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  <c r="AA667" s="155"/>
      <c r="AB667" s="155"/>
      <c r="AC667" s="155"/>
      <c r="AD667" s="155"/>
      <c r="AE667" s="155"/>
    </row>
    <row r="668" spans="1:31">
      <c r="A668" s="155"/>
      <c r="B668" s="155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  <c r="AA668" s="155"/>
      <c r="AB668" s="155"/>
      <c r="AC668" s="155"/>
      <c r="AD668" s="155"/>
      <c r="AE668" s="155"/>
    </row>
    <row r="669" spans="1:31">
      <c r="A669" s="155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  <c r="AA669" s="155"/>
      <c r="AB669" s="155"/>
      <c r="AC669" s="155"/>
      <c r="AD669" s="155"/>
      <c r="AE669" s="155"/>
    </row>
    <row r="670" spans="1:31">
      <c r="A670" s="155"/>
      <c r="B670" s="155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  <c r="AA670" s="155"/>
      <c r="AB670" s="155"/>
      <c r="AC670" s="155"/>
      <c r="AD670" s="155"/>
      <c r="AE670" s="155"/>
    </row>
    <row r="671" spans="1:31">
      <c r="A671" s="155"/>
      <c r="B671" s="155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  <c r="AA671" s="155"/>
      <c r="AB671" s="155"/>
      <c r="AC671" s="155"/>
      <c r="AD671" s="155"/>
      <c r="AE671" s="155"/>
    </row>
    <row r="672" spans="1:31">
      <c r="A672" s="155"/>
      <c r="B672" s="155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  <c r="AA672" s="155"/>
      <c r="AB672" s="155"/>
      <c r="AC672" s="155"/>
      <c r="AD672" s="155"/>
      <c r="AE672" s="155"/>
    </row>
    <row r="673" spans="1:31">
      <c r="A673" s="155"/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  <c r="AA673" s="155"/>
      <c r="AB673" s="155"/>
      <c r="AC673" s="155"/>
      <c r="AD673" s="155"/>
      <c r="AE673" s="155"/>
    </row>
    <row r="674" spans="1:31">
      <c r="A674" s="155"/>
      <c r="B674" s="155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  <c r="AA674" s="155"/>
      <c r="AB674" s="155"/>
      <c r="AC674" s="155"/>
      <c r="AD674" s="155"/>
      <c r="AE674" s="155"/>
    </row>
    <row r="675" spans="1:31">
      <c r="A675" s="155"/>
      <c r="B675" s="155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  <c r="AA675" s="155"/>
      <c r="AB675" s="155"/>
      <c r="AC675" s="155"/>
      <c r="AD675" s="155"/>
      <c r="AE675" s="155"/>
    </row>
    <row r="676" spans="1:31">
      <c r="A676" s="155"/>
      <c r="B676" s="155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  <c r="AA676" s="155"/>
      <c r="AB676" s="155"/>
      <c r="AC676" s="155"/>
      <c r="AD676" s="155"/>
      <c r="AE676" s="155"/>
    </row>
    <row r="677" spans="1:31">
      <c r="A677" s="155"/>
      <c r="B677" s="155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  <c r="AA677" s="155"/>
      <c r="AB677" s="155"/>
      <c r="AC677" s="155"/>
      <c r="AD677" s="155"/>
      <c r="AE677" s="155"/>
    </row>
    <row r="678" spans="1:31">
      <c r="A678" s="155"/>
      <c r="B678" s="155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  <c r="AA678" s="155"/>
      <c r="AB678" s="155"/>
      <c r="AC678" s="155"/>
      <c r="AD678" s="155"/>
      <c r="AE678" s="155"/>
    </row>
    <row r="679" spans="1:31">
      <c r="A679" s="155"/>
      <c r="B679" s="155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  <c r="AA679" s="155"/>
      <c r="AB679" s="155"/>
      <c r="AC679" s="155"/>
      <c r="AD679" s="155"/>
      <c r="AE679" s="155"/>
    </row>
    <row r="680" spans="1:31">
      <c r="A680" s="155"/>
      <c r="B680" s="155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  <c r="AA680" s="155"/>
      <c r="AB680" s="155"/>
      <c r="AC680" s="155"/>
      <c r="AD680" s="155"/>
      <c r="AE680" s="155"/>
    </row>
    <row r="681" spans="1:31">
      <c r="A681" s="155"/>
      <c r="B681" s="155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  <c r="AA681" s="155"/>
      <c r="AB681" s="155"/>
      <c r="AC681" s="155"/>
      <c r="AD681" s="155"/>
      <c r="AE681" s="155"/>
    </row>
    <row r="682" spans="1:31">
      <c r="A682" s="155"/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  <c r="AA682" s="155"/>
      <c r="AB682" s="155"/>
      <c r="AC682" s="155"/>
      <c r="AD682" s="155"/>
      <c r="AE682" s="155"/>
    </row>
    <row r="683" spans="1:31">
      <c r="A683" s="155"/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  <c r="AA683" s="155"/>
      <c r="AB683" s="155"/>
      <c r="AC683" s="155"/>
      <c r="AD683" s="155"/>
      <c r="AE683" s="155"/>
    </row>
    <row r="684" spans="1:31">
      <c r="A684" s="155"/>
      <c r="B684" s="155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  <c r="AA684" s="155"/>
      <c r="AB684" s="155"/>
      <c r="AC684" s="155"/>
      <c r="AD684" s="155"/>
      <c r="AE684" s="155"/>
    </row>
    <row r="685" spans="1:31">
      <c r="A685" s="155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  <c r="AA685" s="155"/>
      <c r="AB685" s="155"/>
      <c r="AC685" s="155"/>
      <c r="AD685" s="155"/>
      <c r="AE685" s="155"/>
    </row>
    <row r="686" spans="1:31">
      <c r="A686" s="155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  <c r="AA686" s="155"/>
      <c r="AB686" s="155"/>
      <c r="AC686" s="155"/>
      <c r="AD686" s="155"/>
      <c r="AE686" s="155"/>
    </row>
    <row r="687" spans="1:31">
      <c r="A687" s="155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  <c r="AA687" s="155"/>
      <c r="AB687" s="155"/>
      <c r="AC687" s="155"/>
      <c r="AD687" s="155"/>
      <c r="AE687" s="155"/>
    </row>
    <row r="688" spans="1:31">
      <c r="A688" s="155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  <c r="AA688" s="155"/>
      <c r="AB688" s="155"/>
      <c r="AC688" s="155"/>
      <c r="AD688" s="155"/>
      <c r="AE688" s="155"/>
    </row>
    <row r="689" spans="1:31">
      <c r="A689" s="155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  <c r="AA689" s="155"/>
      <c r="AB689" s="155"/>
      <c r="AC689" s="155"/>
      <c r="AD689" s="155"/>
      <c r="AE689" s="155"/>
    </row>
    <row r="690" spans="1:31">
      <c r="A690" s="155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  <c r="AA690" s="155"/>
      <c r="AB690" s="155"/>
      <c r="AC690" s="155"/>
      <c r="AD690" s="155"/>
      <c r="AE690" s="155"/>
    </row>
    <row r="691" spans="1:31">
      <c r="A691" s="155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  <c r="AA691" s="155"/>
      <c r="AB691" s="155"/>
      <c r="AC691" s="155"/>
      <c r="AD691" s="155"/>
      <c r="AE691" s="155"/>
    </row>
    <row r="692" spans="1:31">
      <c r="A692" s="155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  <c r="AA692" s="155"/>
      <c r="AB692" s="155"/>
      <c r="AC692" s="155"/>
      <c r="AD692" s="155"/>
      <c r="AE692" s="155"/>
    </row>
    <row r="693" spans="1:31">
      <c r="A693" s="155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  <c r="AA693" s="155"/>
      <c r="AB693" s="155"/>
      <c r="AC693" s="155"/>
      <c r="AD693" s="155"/>
      <c r="AE693" s="155"/>
    </row>
    <row r="694" spans="1:31">
      <c r="A694" s="155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  <c r="AA694" s="155"/>
      <c r="AB694" s="155"/>
      <c r="AC694" s="155"/>
      <c r="AD694" s="155"/>
      <c r="AE694" s="155"/>
    </row>
    <row r="695" spans="1:31">
      <c r="A695" s="155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  <c r="AA695" s="155"/>
      <c r="AB695" s="155"/>
      <c r="AC695" s="155"/>
      <c r="AD695" s="155"/>
      <c r="AE695" s="155"/>
    </row>
    <row r="696" spans="1:31">
      <c r="A696" s="155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  <c r="AA696" s="155"/>
      <c r="AB696" s="155"/>
      <c r="AC696" s="155"/>
      <c r="AD696" s="155"/>
      <c r="AE696" s="155"/>
    </row>
    <row r="697" spans="1:31">
      <c r="A697" s="155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  <c r="AA697" s="155"/>
      <c r="AB697" s="155"/>
      <c r="AC697" s="155"/>
      <c r="AD697" s="155"/>
      <c r="AE697" s="155"/>
    </row>
    <row r="698" spans="1:31">
      <c r="A698" s="155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  <c r="AA698" s="155"/>
      <c r="AB698" s="155"/>
      <c r="AC698" s="155"/>
      <c r="AD698" s="155"/>
      <c r="AE698" s="155"/>
    </row>
    <row r="699" spans="1:31">
      <c r="A699" s="155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  <c r="AA699" s="155"/>
      <c r="AB699" s="155"/>
      <c r="AC699" s="155"/>
      <c r="AD699" s="155"/>
      <c r="AE699" s="155"/>
    </row>
    <row r="700" spans="1:31">
      <c r="A700" s="155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  <c r="AA700" s="155"/>
      <c r="AB700" s="155"/>
      <c r="AC700" s="155"/>
      <c r="AD700" s="155"/>
      <c r="AE700" s="155"/>
    </row>
    <row r="701" spans="1:31">
      <c r="A701" s="155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  <c r="AA701" s="155"/>
      <c r="AB701" s="155"/>
      <c r="AC701" s="155"/>
      <c r="AD701" s="155"/>
      <c r="AE701" s="155"/>
    </row>
    <row r="702" spans="1:31">
      <c r="A702" s="155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  <c r="AA702" s="155"/>
      <c r="AB702" s="155"/>
      <c r="AC702" s="155"/>
      <c r="AD702" s="155"/>
      <c r="AE702" s="155"/>
    </row>
    <row r="703" spans="1:31">
      <c r="A703" s="155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  <c r="AA703" s="155"/>
      <c r="AB703" s="155"/>
      <c r="AC703" s="155"/>
      <c r="AD703" s="155"/>
      <c r="AE703" s="155"/>
    </row>
    <row r="704" spans="1:31">
      <c r="A704" s="155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  <c r="AA704" s="155"/>
      <c r="AB704" s="155"/>
      <c r="AC704" s="155"/>
      <c r="AD704" s="155"/>
      <c r="AE704" s="155"/>
    </row>
    <row r="705" spans="1:31">
      <c r="A705" s="155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  <c r="AA705" s="155"/>
      <c r="AB705" s="155"/>
      <c r="AC705" s="155"/>
      <c r="AD705" s="155"/>
      <c r="AE705" s="155"/>
    </row>
    <row r="706" spans="1:31">
      <c r="A706" s="155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  <c r="AA706" s="155"/>
      <c r="AB706" s="155"/>
      <c r="AC706" s="155"/>
      <c r="AD706" s="155"/>
      <c r="AE706" s="155"/>
    </row>
    <row r="707" spans="1:31">
      <c r="A707" s="155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  <c r="AA707" s="155"/>
      <c r="AB707" s="155"/>
      <c r="AC707" s="155"/>
      <c r="AD707" s="155"/>
      <c r="AE707" s="155"/>
    </row>
    <row r="708" spans="1:31">
      <c r="A708" s="155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  <c r="AA708" s="155"/>
      <c r="AB708" s="155"/>
      <c r="AC708" s="155"/>
      <c r="AD708" s="155"/>
      <c r="AE708" s="155"/>
    </row>
    <row r="709" spans="1:31">
      <c r="A709" s="155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  <c r="AA709" s="155"/>
      <c r="AB709" s="155"/>
      <c r="AC709" s="155"/>
      <c r="AD709" s="155"/>
      <c r="AE709" s="155"/>
    </row>
    <row r="710" spans="1:31">
      <c r="A710" s="155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  <c r="AA710" s="155"/>
      <c r="AB710" s="155"/>
      <c r="AC710" s="155"/>
      <c r="AD710" s="155"/>
      <c r="AE710" s="155"/>
    </row>
    <row r="711" spans="1:31">
      <c r="A711" s="155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  <c r="AA711" s="155"/>
      <c r="AB711" s="155"/>
      <c r="AC711" s="155"/>
      <c r="AD711" s="155"/>
      <c r="AE711" s="155"/>
    </row>
    <row r="712" spans="1:31">
      <c r="A712" s="155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  <c r="AA712" s="155"/>
      <c r="AB712" s="155"/>
      <c r="AC712" s="155"/>
      <c r="AD712" s="155"/>
      <c r="AE712" s="155"/>
    </row>
    <row r="713" spans="1:31">
      <c r="A713" s="155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  <c r="AA713" s="155"/>
      <c r="AB713" s="155"/>
      <c r="AC713" s="155"/>
      <c r="AD713" s="155"/>
      <c r="AE713" s="155"/>
    </row>
    <row r="714" spans="1:31">
      <c r="A714" s="155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  <c r="AA714" s="155"/>
      <c r="AB714" s="155"/>
      <c r="AC714" s="155"/>
      <c r="AD714" s="155"/>
      <c r="AE714" s="155"/>
    </row>
    <row r="715" spans="1:31">
      <c r="A715" s="155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  <c r="AA715" s="155"/>
      <c r="AB715" s="155"/>
      <c r="AC715" s="155"/>
      <c r="AD715" s="155"/>
      <c r="AE715" s="155"/>
    </row>
    <row r="716" spans="1:31">
      <c r="A716" s="155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  <c r="AA716" s="155"/>
      <c r="AB716" s="155"/>
      <c r="AC716" s="155"/>
      <c r="AD716" s="155"/>
      <c r="AE716" s="155"/>
    </row>
    <row r="717" spans="1:31">
      <c r="A717" s="155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  <c r="AA717" s="155"/>
      <c r="AB717" s="155"/>
      <c r="AC717" s="155"/>
      <c r="AD717" s="155"/>
      <c r="AE717" s="155"/>
    </row>
    <row r="718" spans="1:31">
      <c r="A718" s="155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  <c r="AA718" s="155"/>
      <c r="AB718" s="155"/>
      <c r="AC718" s="155"/>
      <c r="AD718" s="155"/>
      <c r="AE718" s="155"/>
    </row>
    <row r="719" spans="1:31">
      <c r="A719" s="155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  <c r="AA719" s="155"/>
      <c r="AB719" s="155"/>
      <c r="AC719" s="155"/>
      <c r="AD719" s="155"/>
      <c r="AE719" s="155"/>
    </row>
    <row r="720" spans="1:31">
      <c r="A720" s="155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  <c r="AA720" s="155"/>
      <c r="AB720" s="155"/>
      <c r="AC720" s="155"/>
      <c r="AD720" s="155"/>
      <c r="AE720" s="155"/>
    </row>
    <row r="721" spans="1:31">
      <c r="A721" s="155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  <c r="AA721" s="155"/>
      <c r="AB721" s="155"/>
      <c r="AC721" s="155"/>
      <c r="AD721" s="155"/>
      <c r="AE721" s="155"/>
    </row>
    <row r="722" spans="1:31">
      <c r="A722" s="155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  <c r="AA722" s="155"/>
      <c r="AB722" s="155"/>
      <c r="AC722" s="155"/>
      <c r="AD722" s="155"/>
      <c r="AE722" s="155"/>
    </row>
    <row r="723" spans="1:31">
      <c r="A723" s="155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  <c r="AA723" s="155"/>
      <c r="AB723" s="155"/>
      <c r="AC723" s="155"/>
      <c r="AD723" s="155"/>
      <c r="AE723" s="155"/>
    </row>
    <row r="724" spans="1:31">
      <c r="A724" s="155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  <c r="AA724" s="155"/>
      <c r="AB724" s="155"/>
      <c r="AC724" s="155"/>
      <c r="AD724" s="155"/>
      <c r="AE724" s="155"/>
    </row>
    <row r="725" spans="1:31">
      <c r="A725" s="155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  <c r="AA725" s="155"/>
      <c r="AB725" s="155"/>
      <c r="AC725" s="155"/>
      <c r="AD725" s="155"/>
      <c r="AE725" s="155"/>
    </row>
    <row r="726" spans="1:31">
      <c r="A726" s="155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  <c r="AA726" s="155"/>
      <c r="AB726" s="155"/>
      <c r="AC726" s="155"/>
      <c r="AD726" s="155"/>
      <c r="AE726" s="155"/>
    </row>
    <row r="727" spans="1:31">
      <c r="A727" s="155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  <c r="AA727" s="155"/>
      <c r="AB727" s="155"/>
      <c r="AC727" s="155"/>
      <c r="AD727" s="155"/>
      <c r="AE727" s="155"/>
    </row>
    <row r="728" spans="1:31">
      <c r="A728" s="155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  <c r="AA728" s="155"/>
      <c r="AB728" s="155"/>
      <c r="AC728" s="155"/>
      <c r="AD728" s="155"/>
      <c r="AE728" s="155"/>
    </row>
    <row r="729" spans="1:31">
      <c r="A729" s="155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  <c r="AA729" s="155"/>
      <c r="AB729" s="155"/>
      <c r="AC729" s="155"/>
      <c r="AD729" s="155"/>
      <c r="AE729" s="155"/>
    </row>
    <row r="730" spans="1:31">
      <c r="A730" s="155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  <c r="AA730" s="155"/>
      <c r="AB730" s="155"/>
      <c r="AC730" s="155"/>
      <c r="AD730" s="155"/>
      <c r="AE730" s="155"/>
    </row>
    <row r="731" spans="1:31">
      <c r="A731" s="155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  <c r="AA731" s="155"/>
      <c r="AB731" s="155"/>
      <c r="AC731" s="155"/>
      <c r="AD731" s="155"/>
      <c r="AE731" s="155"/>
    </row>
    <row r="732" spans="1:31">
      <c r="A732" s="155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  <c r="AA732" s="155"/>
      <c r="AB732" s="155"/>
      <c r="AC732" s="155"/>
      <c r="AD732" s="155"/>
      <c r="AE732" s="155"/>
    </row>
    <row r="733" spans="1:31">
      <c r="A733" s="155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  <c r="AA733" s="155"/>
      <c r="AB733" s="155"/>
      <c r="AC733" s="155"/>
      <c r="AD733" s="155"/>
      <c r="AE733" s="155"/>
    </row>
    <row r="734" spans="1:31">
      <c r="A734" s="155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  <c r="AA734" s="155"/>
      <c r="AB734" s="155"/>
      <c r="AC734" s="155"/>
      <c r="AD734" s="155"/>
      <c r="AE734" s="155"/>
    </row>
    <row r="735" spans="1:31">
      <c r="A735" s="155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  <c r="AA735" s="155"/>
      <c r="AB735" s="155"/>
      <c r="AC735" s="155"/>
      <c r="AD735" s="155"/>
      <c r="AE735" s="155"/>
    </row>
    <row r="736" spans="1:31">
      <c r="A736" s="155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  <c r="AA736" s="155"/>
      <c r="AB736" s="155"/>
      <c r="AC736" s="155"/>
      <c r="AD736" s="155"/>
      <c r="AE736" s="155"/>
    </row>
    <row r="737" spans="1:31">
      <c r="A737" s="155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  <c r="AA737" s="155"/>
      <c r="AB737" s="155"/>
      <c r="AC737" s="155"/>
      <c r="AD737" s="155"/>
      <c r="AE737" s="155"/>
    </row>
    <row r="738" spans="1:31">
      <c r="A738" s="155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  <c r="AA738" s="155"/>
      <c r="AB738" s="155"/>
      <c r="AC738" s="155"/>
      <c r="AD738" s="155"/>
      <c r="AE738" s="155"/>
    </row>
    <row r="739" spans="1:31">
      <c r="A739" s="155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  <c r="AA739" s="155"/>
      <c r="AB739" s="155"/>
      <c r="AC739" s="155"/>
      <c r="AD739" s="155"/>
      <c r="AE739" s="155"/>
    </row>
    <row r="740" spans="1:31">
      <c r="A740" s="155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  <c r="AA740" s="155"/>
      <c r="AB740" s="155"/>
      <c r="AC740" s="155"/>
      <c r="AD740" s="155"/>
      <c r="AE740" s="155"/>
    </row>
    <row r="741" spans="1:31">
      <c r="A741" s="155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  <c r="AA741" s="155"/>
      <c r="AB741" s="155"/>
      <c r="AC741" s="155"/>
      <c r="AD741" s="155"/>
      <c r="AE741" s="155"/>
    </row>
    <row r="742" spans="1:31">
      <c r="A742" s="155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  <c r="AA742" s="155"/>
      <c r="AB742" s="155"/>
      <c r="AC742" s="155"/>
      <c r="AD742" s="155"/>
      <c r="AE742" s="155"/>
    </row>
    <row r="743" spans="1:31">
      <c r="A743" s="155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  <c r="AA743" s="155"/>
      <c r="AB743" s="155"/>
      <c r="AC743" s="155"/>
      <c r="AD743" s="155"/>
      <c r="AE743" s="155"/>
    </row>
    <row r="744" spans="1:31">
      <c r="A744" s="155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  <c r="AA744" s="155"/>
      <c r="AB744" s="155"/>
      <c r="AC744" s="155"/>
      <c r="AD744" s="155"/>
      <c r="AE744" s="155"/>
    </row>
    <row r="745" spans="1:31">
      <c r="A745" s="155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  <c r="AA745" s="155"/>
      <c r="AB745" s="155"/>
      <c r="AC745" s="155"/>
      <c r="AD745" s="155"/>
      <c r="AE745" s="155"/>
    </row>
    <row r="746" spans="1:31">
      <c r="A746" s="155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  <c r="AA746" s="155"/>
      <c r="AB746" s="155"/>
      <c r="AC746" s="155"/>
      <c r="AD746" s="155"/>
      <c r="AE746" s="155"/>
    </row>
    <row r="747" spans="1:31">
      <c r="A747" s="155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  <c r="AA747" s="155"/>
      <c r="AB747" s="155"/>
      <c r="AC747" s="155"/>
      <c r="AD747" s="155"/>
      <c r="AE747" s="155"/>
    </row>
    <row r="748" spans="1:31">
      <c r="A748" s="155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  <c r="AA748" s="155"/>
      <c r="AB748" s="155"/>
      <c r="AC748" s="155"/>
      <c r="AD748" s="155"/>
      <c r="AE748" s="155"/>
    </row>
    <row r="749" spans="1:31">
      <c r="A749" s="155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  <c r="AA749" s="155"/>
      <c r="AB749" s="155"/>
      <c r="AC749" s="155"/>
      <c r="AD749" s="155"/>
      <c r="AE749" s="155"/>
    </row>
    <row r="750" spans="1:31">
      <c r="A750" s="155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  <c r="AA750" s="155"/>
      <c r="AB750" s="155"/>
      <c r="AC750" s="155"/>
      <c r="AD750" s="155"/>
      <c r="AE750" s="155"/>
    </row>
    <row r="751" spans="1:31">
      <c r="A751" s="155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  <c r="AA751" s="155"/>
      <c r="AB751" s="155"/>
      <c r="AC751" s="155"/>
      <c r="AD751" s="155"/>
      <c r="AE751" s="155"/>
    </row>
    <row r="752" spans="1:31">
      <c r="A752" s="155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  <c r="AA752" s="155"/>
      <c r="AB752" s="155"/>
      <c r="AC752" s="155"/>
      <c r="AD752" s="155"/>
      <c r="AE752" s="155"/>
    </row>
    <row r="753" spans="1:31">
      <c r="A753" s="155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  <c r="AA753" s="155"/>
      <c r="AB753" s="155"/>
      <c r="AC753" s="155"/>
      <c r="AD753" s="155"/>
      <c r="AE753" s="155"/>
    </row>
    <row r="754" spans="1:31">
      <c r="A754" s="155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  <c r="AA754" s="155"/>
      <c r="AB754" s="155"/>
      <c r="AC754" s="155"/>
      <c r="AD754" s="155"/>
      <c r="AE754" s="155"/>
    </row>
    <row r="755" spans="1:31">
      <c r="A755" s="155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  <c r="AA755" s="155"/>
      <c r="AB755" s="155"/>
      <c r="AC755" s="155"/>
      <c r="AD755" s="155"/>
      <c r="AE755" s="155"/>
    </row>
    <row r="756" spans="1:31">
      <c r="A756" s="155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  <c r="AA756" s="155"/>
      <c r="AB756" s="155"/>
      <c r="AC756" s="155"/>
      <c r="AD756" s="155"/>
      <c r="AE756" s="155"/>
    </row>
    <row r="757" spans="1:31">
      <c r="A757" s="155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  <c r="AA757" s="155"/>
      <c r="AB757" s="155"/>
      <c r="AC757" s="155"/>
      <c r="AD757" s="155"/>
      <c r="AE757" s="155"/>
    </row>
    <row r="758" spans="1:31">
      <c r="A758" s="155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  <c r="AA758" s="155"/>
      <c r="AB758" s="155"/>
      <c r="AC758" s="155"/>
      <c r="AD758" s="155"/>
      <c r="AE758" s="155"/>
    </row>
    <row r="759" spans="1:31">
      <c r="A759" s="155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  <c r="AA759" s="155"/>
      <c r="AB759" s="155"/>
      <c r="AC759" s="155"/>
      <c r="AD759" s="155"/>
      <c r="AE759" s="155"/>
    </row>
    <row r="760" spans="1:31">
      <c r="A760" s="155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  <c r="AA760" s="155"/>
      <c r="AB760" s="155"/>
      <c r="AC760" s="155"/>
      <c r="AD760" s="155"/>
      <c r="AE760" s="155"/>
    </row>
    <row r="761" spans="1:31">
      <c r="A761" s="155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  <c r="AA761" s="155"/>
      <c r="AB761" s="155"/>
      <c r="AC761" s="155"/>
      <c r="AD761" s="155"/>
      <c r="AE761" s="155"/>
    </row>
    <row r="762" spans="1:31">
      <c r="A762" s="155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  <c r="AA762" s="155"/>
      <c r="AB762" s="155"/>
      <c r="AC762" s="155"/>
      <c r="AD762" s="155"/>
      <c r="AE762" s="155"/>
    </row>
    <row r="763" spans="1:31">
      <c r="A763" s="155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  <c r="AA763" s="155"/>
      <c r="AB763" s="155"/>
      <c r="AC763" s="155"/>
      <c r="AD763" s="155"/>
      <c r="AE763" s="155"/>
    </row>
    <row r="764" spans="1:31">
      <c r="A764" s="155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  <c r="AA764" s="155"/>
      <c r="AB764" s="155"/>
      <c r="AC764" s="155"/>
      <c r="AD764" s="155"/>
      <c r="AE764" s="155"/>
    </row>
    <row r="765" spans="1:31">
      <c r="A765" s="155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  <c r="AA765" s="155"/>
      <c r="AB765" s="155"/>
      <c r="AC765" s="155"/>
      <c r="AD765" s="155"/>
      <c r="AE765" s="155"/>
    </row>
    <row r="766" spans="1:31">
      <c r="A766" s="155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  <c r="AA766" s="155"/>
      <c r="AB766" s="155"/>
      <c r="AC766" s="155"/>
      <c r="AD766" s="155"/>
      <c r="AE766" s="155"/>
    </row>
    <row r="767" spans="1:31">
      <c r="A767" s="155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  <c r="AA767" s="155"/>
      <c r="AB767" s="155"/>
      <c r="AC767" s="155"/>
      <c r="AD767" s="155"/>
      <c r="AE767" s="155"/>
    </row>
    <row r="768" spans="1:31">
      <c r="A768" s="155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  <c r="AA768" s="155"/>
      <c r="AB768" s="155"/>
      <c r="AC768" s="155"/>
      <c r="AD768" s="155"/>
      <c r="AE768" s="155"/>
    </row>
    <row r="769" spans="1:31">
      <c r="A769" s="155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  <c r="AA769" s="155"/>
      <c r="AB769" s="155"/>
      <c r="AC769" s="155"/>
      <c r="AD769" s="155"/>
      <c r="AE769" s="155"/>
    </row>
    <row r="770" spans="1:31">
      <c r="A770" s="155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  <c r="AA770" s="155"/>
      <c r="AB770" s="155"/>
      <c r="AC770" s="155"/>
      <c r="AD770" s="155"/>
      <c r="AE770" s="155"/>
    </row>
    <row r="771" spans="1:31">
      <c r="A771" s="155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  <c r="AA771" s="155"/>
      <c r="AB771" s="155"/>
      <c r="AC771" s="155"/>
      <c r="AD771" s="155"/>
      <c r="AE771" s="155"/>
    </row>
    <row r="772" spans="1:31">
      <c r="A772" s="155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  <c r="AA772" s="155"/>
      <c r="AB772" s="155"/>
      <c r="AC772" s="155"/>
      <c r="AD772" s="155"/>
      <c r="AE772" s="155"/>
    </row>
    <row r="773" spans="1:31">
      <c r="A773" s="155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  <c r="AA773" s="155"/>
      <c r="AB773" s="155"/>
      <c r="AC773" s="155"/>
      <c r="AD773" s="155"/>
      <c r="AE773" s="155"/>
    </row>
    <row r="774" spans="1:31">
      <c r="A774" s="155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  <c r="AA774" s="155"/>
      <c r="AB774" s="155"/>
      <c r="AC774" s="155"/>
      <c r="AD774" s="155"/>
      <c r="AE774" s="155"/>
    </row>
    <row r="775" spans="1:31">
      <c r="A775" s="155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  <c r="AA775" s="155"/>
      <c r="AB775" s="155"/>
      <c r="AC775" s="155"/>
      <c r="AD775" s="155"/>
      <c r="AE775" s="155"/>
    </row>
    <row r="776" spans="1:31">
      <c r="A776" s="155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  <c r="AA776" s="155"/>
      <c r="AB776" s="155"/>
      <c r="AC776" s="155"/>
      <c r="AD776" s="155"/>
      <c r="AE776" s="155"/>
    </row>
    <row r="777" spans="1:31">
      <c r="A777" s="155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  <c r="AA777" s="155"/>
      <c r="AB777" s="155"/>
      <c r="AC777" s="155"/>
      <c r="AD777" s="155"/>
      <c r="AE777" s="155"/>
    </row>
    <row r="778" spans="1:31">
      <c r="A778" s="155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  <c r="AA778" s="155"/>
      <c r="AB778" s="155"/>
      <c r="AC778" s="155"/>
      <c r="AD778" s="155"/>
      <c r="AE778" s="155"/>
    </row>
    <row r="779" spans="1:31">
      <c r="A779" s="155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  <c r="AA779" s="155"/>
      <c r="AB779" s="155"/>
      <c r="AC779" s="155"/>
      <c r="AD779" s="155"/>
      <c r="AE779" s="155"/>
    </row>
    <row r="780" spans="1:31">
      <c r="A780" s="155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  <c r="AA780" s="155"/>
      <c r="AB780" s="155"/>
      <c r="AC780" s="155"/>
      <c r="AD780" s="155"/>
      <c r="AE780" s="155"/>
    </row>
    <row r="781" spans="1:31">
      <c r="A781" s="15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  <c r="AA781" s="155"/>
      <c r="AB781" s="155"/>
      <c r="AC781" s="155"/>
      <c r="AD781" s="155"/>
      <c r="AE781" s="155"/>
    </row>
    <row r="782" spans="1:31">
      <c r="A782" s="155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  <c r="AA782" s="155"/>
      <c r="AB782" s="155"/>
      <c r="AC782" s="155"/>
      <c r="AD782" s="155"/>
      <c r="AE782" s="155"/>
    </row>
    <row r="783" spans="1:31">
      <c r="A783" s="155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  <c r="AA783" s="155"/>
      <c r="AB783" s="155"/>
      <c r="AC783" s="155"/>
      <c r="AD783" s="155"/>
      <c r="AE783" s="155"/>
    </row>
    <row r="784" spans="1:31">
      <c r="A784" s="155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  <c r="AA784" s="155"/>
      <c r="AB784" s="155"/>
      <c r="AC784" s="155"/>
      <c r="AD784" s="155"/>
      <c r="AE784" s="155"/>
    </row>
    <row r="785" spans="1:31">
      <c r="A785" s="155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  <c r="AA785" s="155"/>
      <c r="AB785" s="155"/>
      <c r="AC785" s="155"/>
      <c r="AD785" s="155"/>
      <c r="AE785" s="155"/>
    </row>
    <row r="786" spans="1:31">
      <c r="A786" s="155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  <c r="AA786" s="155"/>
      <c r="AB786" s="155"/>
      <c r="AC786" s="155"/>
      <c r="AD786" s="155"/>
      <c r="AE786" s="155"/>
    </row>
    <row r="787" spans="1:31">
      <c r="A787" s="155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  <c r="AA787" s="155"/>
      <c r="AB787" s="155"/>
      <c r="AC787" s="155"/>
      <c r="AD787" s="155"/>
      <c r="AE787" s="155"/>
    </row>
    <row r="788" spans="1:31">
      <c r="A788" s="155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  <c r="AA788" s="155"/>
      <c r="AB788" s="155"/>
      <c r="AC788" s="155"/>
      <c r="AD788" s="155"/>
      <c r="AE788" s="155"/>
    </row>
    <row r="789" spans="1:31">
      <c r="A789" s="155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  <c r="AA789" s="155"/>
      <c r="AB789" s="155"/>
      <c r="AC789" s="155"/>
      <c r="AD789" s="155"/>
      <c r="AE789" s="155"/>
    </row>
    <row r="790" spans="1:31">
      <c r="A790" s="155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  <c r="AA790" s="155"/>
      <c r="AB790" s="155"/>
      <c r="AC790" s="155"/>
      <c r="AD790" s="155"/>
      <c r="AE790" s="155"/>
    </row>
    <row r="791" spans="1:31">
      <c r="A791" s="155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  <c r="AA791" s="155"/>
      <c r="AB791" s="155"/>
      <c r="AC791" s="155"/>
      <c r="AD791" s="155"/>
      <c r="AE791" s="155"/>
    </row>
    <row r="792" spans="1:31">
      <c r="A792" s="155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  <c r="AA792" s="155"/>
      <c r="AB792" s="155"/>
      <c r="AC792" s="155"/>
      <c r="AD792" s="155"/>
      <c r="AE792" s="155"/>
    </row>
    <row r="793" spans="1:31">
      <c r="A793" s="155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  <c r="AA793" s="155"/>
      <c r="AB793" s="155"/>
      <c r="AC793" s="155"/>
      <c r="AD793" s="155"/>
      <c r="AE793" s="155"/>
    </row>
    <row r="794" spans="1:31">
      <c r="A794" s="155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  <c r="AA794" s="155"/>
      <c r="AB794" s="155"/>
      <c r="AC794" s="155"/>
      <c r="AD794" s="155"/>
      <c r="AE794" s="155"/>
    </row>
    <row r="795" spans="1:31">
      <c r="A795" s="155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  <c r="AA795" s="155"/>
      <c r="AB795" s="155"/>
      <c r="AC795" s="155"/>
      <c r="AD795" s="155"/>
      <c r="AE795" s="155"/>
    </row>
    <row r="796" spans="1:31">
      <c r="A796" s="155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  <c r="AA796" s="155"/>
      <c r="AB796" s="155"/>
      <c r="AC796" s="155"/>
      <c r="AD796" s="155"/>
      <c r="AE796" s="155"/>
    </row>
    <row r="797" spans="1:31">
      <c r="A797" s="155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  <c r="AA797" s="155"/>
      <c r="AB797" s="155"/>
      <c r="AC797" s="155"/>
      <c r="AD797" s="155"/>
      <c r="AE797" s="155"/>
    </row>
    <row r="798" spans="1:31">
      <c r="A798" s="155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  <c r="AA798" s="155"/>
      <c r="AB798" s="155"/>
      <c r="AC798" s="155"/>
      <c r="AD798" s="155"/>
      <c r="AE798" s="155"/>
    </row>
    <row r="799" spans="1:31">
      <c r="A799" s="155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  <c r="AA799" s="155"/>
      <c r="AB799" s="155"/>
      <c r="AC799" s="155"/>
      <c r="AD799" s="155"/>
      <c r="AE799" s="155"/>
    </row>
    <row r="800" spans="1:31">
      <c r="A800" s="155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  <c r="AA800" s="155"/>
      <c r="AB800" s="155"/>
      <c r="AC800" s="155"/>
      <c r="AD800" s="155"/>
      <c r="AE800" s="155"/>
    </row>
    <row r="801" spans="1:31">
      <c r="A801" s="155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  <c r="AA801" s="155"/>
      <c r="AB801" s="155"/>
      <c r="AC801" s="155"/>
      <c r="AD801" s="155"/>
      <c r="AE801" s="155"/>
    </row>
    <row r="802" spans="1:31">
      <c r="A802" s="155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  <c r="AA802" s="155"/>
      <c r="AB802" s="155"/>
      <c r="AC802" s="155"/>
      <c r="AD802" s="155"/>
      <c r="AE802" s="155"/>
    </row>
    <row r="803" spans="1:31">
      <c r="A803" s="155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  <c r="AA803" s="155"/>
      <c r="AB803" s="155"/>
      <c r="AC803" s="155"/>
      <c r="AD803" s="155"/>
      <c r="AE803" s="155"/>
    </row>
    <row r="804" spans="1:31">
      <c r="A804" s="155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  <c r="AA804" s="155"/>
      <c r="AB804" s="155"/>
      <c r="AC804" s="155"/>
      <c r="AD804" s="155"/>
      <c r="AE804" s="155"/>
    </row>
    <row r="805" spans="1:31">
      <c r="A805" s="155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  <c r="AA805" s="155"/>
      <c r="AB805" s="155"/>
      <c r="AC805" s="155"/>
      <c r="AD805" s="155"/>
      <c r="AE805" s="155"/>
    </row>
    <row r="806" spans="1:31">
      <c r="A806" s="155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  <c r="AA806" s="155"/>
      <c r="AB806" s="155"/>
      <c r="AC806" s="155"/>
      <c r="AD806" s="155"/>
      <c r="AE806" s="155"/>
    </row>
    <row r="807" spans="1:31">
      <c r="A807" s="155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  <c r="AA807" s="155"/>
      <c r="AB807" s="155"/>
      <c r="AC807" s="155"/>
      <c r="AD807" s="155"/>
      <c r="AE807" s="155"/>
    </row>
    <row r="808" spans="1:31">
      <c r="A808" s="155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  <c r="AA808" s="155"/>
      <c r="AB808" s="155"/>
      <c r="AC808" s="155"/>
      <c r="AD808" s="155"/>
      <c r="AE808" s="155"/>
    </row>
    <row r="809" spans="1:31">
      <c r="A809" s="155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  <c r="AA809" s="155"/>
      <c r="AB809" s="155"/>
      <c r="AC809" s="155"/>
      <c r="AD809" s="155"/>
      <c r="AE809" s="155"/>
    </row>
    <row r="810" spans="1:31">
      <c r="A810" s="15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  <c r="AA810" s="155"/>
      <c r="AB810" s="155"/>
      <c r="AC810" s="155"/>
      <c r="AD810" s="155"/>
      <c r="AE810" s="155"/>
    </row>
    <row r="811" spans="1:31">
      <c r="A811" s="155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  <c r="AA811" s="155"/>
      <c r="AB811" s="155"/>
      <c r="AC811" s="155"/>
      <c r="AD811" s="155"/>
      <c r="AE811" s="155"/>
    </row>
    <row r="812" spans="1:31">
      <c r="A812" s="155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  <c r="AA812" s="155"/>
      <c r="AB812" s="155"/>
      <c r="AC812" s="155"/>
      <c r="AD812" s="155"/>
      <c r="AE812" s="155"/>
    </row>
    <row r="813" spans="1:31">
      <c r="A813" s="155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  <c r="AA813" s="155"/>
      <c r="AB813" s="155"/>
      <c r="AC813" s="155"/>
      <c r="AD813" s="155"/>
      <c r="AE813" s="155"/>
    </row>
    <row r="814" spans="1:31">
      <c r="A814" s="155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  <c r="AA814" s="155"/>
      <c r="AB814" s="155"/>
      <c r="AC814" s="155"/>
      <c r="AD814" s="155"/>
      <c r="AE814" s="155"/>
    </row>
    <row r="815" spans="1:31">
      <c r="A815" s="155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  <c r="AA815" s="155"/>
      <c r="AB815" s="155"/>
      <c r="AC815" s="155"/>
      <c r="AD815" s="155"/>
      <c r="AE815" s="155"/>
    </row>
    <row r="816" spans="1:31">
      <c r="A816" s="155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  <c r="AA816" s="155"/>
      <c r="AB816" s="155"/>
      <c r="AC816" s="155"/>
      <c r="AD816" s="155"/>
      <c r="AE816" s="155"/>
    </row>
    <row r="817" spans="1:31">
      <c r="A817" s="155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  <c r="AA817" s="155"/>
      <c r="AB817" s="155"/>
      <c r="AC817" s="155"/>
      <c r="AD817" s="155"/>
      <c r="AE817" s="155"/>
    </row>
    <row r="818" spans="1:31">
      <c r="A818" s="155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  <c r="AA818" s="155"/>
      <c r="AB818" s="155"/>
      <c r="AC818" s="155"/>
      <c r="AD818" s="155"/>
      <c r="AE818" s="155"/>
    </row>
    <row r="819" spans="1:31">
      <c r="A819" s="155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  <c r="AA819" s="155"/>
      <c r="AB819" s="155"/>
      <c r="AC819" s="155"/>
      <c r="AD819" s="155"/>
      <c r="AE819" s="155"/>
    </row>
    <row r="820" spans="1:31">
      <c r="A820" s="155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  <c r="AA820" s="155"/>
      <c r="AB820" s="155"/>
      <c r="AC820" s="155"/>
      <c r="AD820" s="155"/>
      <c r="AE820" s="155"/>
    </row>
    <row r="821" spans="1:31">
      <c r="A821" s="155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  <c r="AA821" s="155"/>
      <c r="AB821" s="155"/>
      <c r="AC821" s="155"/>
      <c r="AD821" s="155"/>
      <c r="AE821" s="155"/>
    </row>
    <row r="822" spans="1:31">
      <c r="A822" s="155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  <c r="AA822" s="155"/>
      <c r="AB822" s="155"/>
      <c r="AC822" s="155"/>
      <c r="AD822" s="155"/>
      <c r="AE822" s="155"/>
    </row>
    <row r="823" spans="1:31">
      <c r="A823" s="155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  <c r="AA823" s="155"/>
      <c r="AB823" s="155"/>
      <c r="AC823" s="155"/>
      <c r="AD823" s="155"/>
      <c r="AE823" s="155"/>
    </row>
    <row r="824" spans="1:31">
      <c r="A824" s="155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  <c r="AA824" s="155"/>
      <c r="AB824" s="155"/>
      <c r="AC824" s="155"/>
      <c r="AD824" s="155"/>
      <c r="AE824" s="155"/>
    </row>
    <row r="825" spans="1:31">
      <c r="A825" s="155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  <c r="AA825" s="155"/>
      <c r="AB825" s="155"/>
      <c r="AC825" s="155"/>
      <c r="AD825" s="155"/>
      <c r="AE825" s="155"/>
    </row>
    <row r="826" spans="1:31">
      <c r="A826" s="155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  <c r="AA826" s="155"/>
      <c r="AB826" s="155"/>
      <c r="AC826" s="155"/>
      <c r="AD826" s="155"/>
      <c r="AE826" s="155"/>
    </row>
    <row r="827" spans="1:31">
      <c r="A827" s="155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  <c r="AA827" s="155"/>
      <c r="AB827" s="155"/>
      <c r="AC827" s="155"/>
      <c r="AD827" s="155"/>
      <c r="AE827" s="155"/>
    </row>
    <row r="828" spans="1:31">
      <c r="A828" s="155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  <c r="AA828" s="155"/>
      <c r="AB828" s="155"/>
      <c r="AC828" s="155"/>
      <c r="AD828" s="155"/>
      <c r="AE828" s="155"/>
    </row>
    <row r="829" spans="1:31">
      <c r="A829" s="155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  <c r="AA829" s="155"/>
      <c r="AB829" s="155"/>
      <c r="AC829" s="155"/>
      <c r="AD829" s="155"/>
      <c r="AE829" s="155"/>
    </row>
    <row r="830" spans="1:31">
      <c r="A830" s="155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  <c r="AA830" s="155"/>
      <c r="AB830" s="155"/>
      <c r="AC830" s="155"/>
      <c r="AD830" s="155"/>
      <c r="AE830" s="155"/>
    </row>
    <row r="831" spans="1:31">
      <c r="A831" s="155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  <c r="AA831" s="155"/>
      <c r="AB831" s="155"/>
      <c r="AC831" s="155"/>
      <c r="AD831" s="155"/>
      <c r="AE831" s="155"/>
    </row>
    <row r="832" spans="1:31">
      <c r="A832" s="155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  <c r="AA832" s="155"/>
      <c r="AB832" s="155"/>
      <c r="AC832" s="155"/>
      <c r="AD832" s="155"/>
      <c r="AE832" s="155"/>
    </row>
    <row r="833" spans="1:31">
      <c r="A833" s="155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  <c r="AA833" s="155"/>
      <c r="AB833" s="155"/>
      <c r="AC833" s="155"/>
      <c r="AD833" s="155"/>
      <c r="AE833" s="155"/>
    </row>
    <row r="834" spans="1:31">
      <c r="A834" s="155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  <c r="AA834" s="155"/>
      <c r="AB834" s="155"/>
      <c r="AC834" s="155"/>
      <c r="AD834" s="155"/>
      <c r="AE834" s="155"/>
    </row>
    <row r="835" spans="1:31">
      <c r="A835" s="155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  <c r="AA835" s="155"/>
      <c r="AB835" s="155"/>
      <c r="AC835" s="155"/>
      <c r="AD835" s="155"/>
      <c r="AE835" s="155"/>
    </row>
    <row r="836" spans="1:31">
      <c r="A836" s="155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  <c r="AA836" s="155"/>
      <c r="AB836" s="155"/>
      <c r="AC836" s="155"/>
      <c r="AD836" s="155"/>
      <c r="AE836" s="155"/>
    </row>
    <row r="837" spans="1:31">
      <c r="A837" s="155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  <c r="AA837" s="155"/>
      <c r="AB837" s="155"/>
      <c r="AC837" s="155"/>
      <c r="AD837" s="155"/>
      <c r="AE837" s="155"/>
    </row>
    <row r="838" spans="1:31">
      <c r="A838" s="155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  <c r="AA838" s="155"/>
      <c r="AB838" s="155"/>
      <c r="AC838" s="155"/>
      <c r="AD838" s="155"/>
      <c r="AE838" s="155"/>
    </row>
    <row r="839" spans="1:31">
      <c r="A839" s="15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  <c r="AA839" s="155"/>
      <c r="AB839" s="155"/>
      <c r="AC839" s="155"/>
      <c r="AD839" s="155"/>
      <c r="AE839" s="155"/>
    </row>
    <row r="840" spans="1:31">
      <c r="A840" s="155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  <c r="AA840" s="155"/>
      <c r="AB840" s="155"/>
      <c r="AC840" s="155"/>
      <c r="AD840" s="155"/>
      <c r="AE840" s="155"/>
    </row>
    <row r="841" spans="1:31">
      <c r="A841" s="155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  <c r="AA841" s="155"/>
      <c r="AB841" s="155"/>
      <c r="AC841" s="155"/>
      <c r="AD841" s="155"/>
      <c r="AE841" s="155"/>
    </row>
    <row r="842" spans="1:31">
      <c r="A842" s="155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  <c r="AA842" s="155"/>
      <c r="AB842" s="155"/>
      <c r="AC842" s="155"/>
      <c r="AD842" s="155"/>
      <c r="AE842" s="155"/>
    </row>
    <row r="843" spans="1:31">
      <c r="A843" s="155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  <c r="AA843" s="155"/>
      <c r="AB843" s="155"/>
      <c r="AC843" s="155"/>
      <c r="AD843" s="155"/>
      <c r="AE843" s="155"/>
    </row>
    <row r="844" spans="1:31">
      <c r="A844" s="155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  <c r="AA844" s="155"/>
      <c r="AB844" s="155"/>
      <c r="AC844" s="155"/>
      <c r="AD844" s="155"/>
      <c r="AE844" s="155"/>
    </row>
    <row r="845" spans="1:31">
      <c r="A845" s="155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  <c r="AA845" s="155"/>
      <c r="AB845" s="155"/>
      <c r="AC845" s="155"/>
      <c r="AD845" s="155"/>
      <c r="AE845" s="155"/>
    </row>
    <row r="846" spans="1:31">
      <c r="A846" s="155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  <c r="AA846" s="155"/>
      <c r="AB846" s="155"/>
      <c r="AC846" s="155"/>
      <c r="AD846" s="155"/>
      <c r="AE846" s="155"/>
    </row>
    <row r="847" spans="1:31">
      <c r="A847" s="155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  <c r="AA847" s="155"/>
      <c r="AB847" s="155"/>
      <c r="AC847" s="155"/>
      <c r="AD847" s="155"/>
      <c r="AE847" s="155"/>
    </row>
    <row r="848" spans="1:31">
      <c r="A848" s="155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  <c r="AA848" s="155"/>
      <c r="AB848" s="155"/>
      <c r="AC848" s="155"/>
      <c r="AD848" s="155"/>
      <c r="AE848" s="155"/>
    </row>
    <row r="849" spans="1:31">
      <c r="A849" s="155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  <c r="AA849" s="155"/>
      <c r="AB849" s="155"/>
      <c r="AC849" s="155"/>
      <c r="AD849" s="155"/>
      <c r="AE849" s="155"/>
    </row>
    <row r="850" spans="1:31">
      <c r="A850" s="155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  <c r="AA850" s="155"/>
      <c r="AB850" s="155"/>
      <c r="AC850" s="155"/>
      <c r="AD850" s="155"/>
      <c r="AE850" s="155"/>
    </row>
    <row r="851" spans="1:31">
      <c r="A851" s="155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  <c r="AA851" s="155"/>
      <c r="AB851" s="155"/>
      <c r="AC851" s="155"/>
      <c r="AD851" s="155"/>
      <c r="AE851" s="155"/>
    </row>
    <row r="852" spans="1:31">
      <c r="A852" s="155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  <c r="AA852" s="155"/>
      <c r="AB852" s="155"/>
      <c r="AC852" s="155"/>
      <c r="AD852" s="155"/>
      <c r="AE852" s="155"/>
    </row>
    <row r="853" spans="1:31">
      <c r="A853" s="155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  <c r="AA853" s="155"/>
      <c r="AB853" s="155"/>
      <c r="AC853" s="155"/>
      <c r="AD853" s="155"/>
      <c r="AE853" s="155"/>
    </row>
    <row r="854" spans="1:31">
      <c r="A854" s="155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  <c r="AA854" s="155"/>
      <c r="AB854" s="155"/>
      <c r="AC854" s="155"/>
      <c r="AD854" s="155"/>
      <c r="AE854" s="155"/>
    </row>
    <row r="855" spans="1:31">
      <c r="A855" s="155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  <c r="AA855" s="155"/>
      <c r="AB855" s="155"/>
      <c r="AC855" s="155"/>
      <c r="AD855" s="155"/>
      <c r="AE855" s="155"/>
    </row>
    <row r="856" spans="1:31">
      <c r="A856" s="155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  <c r="AA856" s="155"/>
      <c r="AB856" s="155"/>
      <c r="AC856" s="155"/>
      <c r="AD856" s="155"/>
      <c r="AE856" s="155"/>
    </row>
    <row r="857" spans="1:31">
      <c r="A857" s="155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  <c r="AA857" s="155"/>
      <c r="AB857" s="155"/>
      <c r="AC857" s="155"/>
      <c r="AD857" s="155"/>
      <c r="AE857" s="155"/>
    </row>
    <row r="858" spans="1:31">
      <c r="A858" s="155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  <c r="AA858" s="155"/>
      <c r="AB858" s="155"/>
      <c r="AC858" s="155"/>
      <c r="AD858" s="155"/>
      <c r="AE858" s="155"/>
    </row>
    <row r="859" spans="1:31">
      <c r="A859" s="155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  <c r="AA859" s="155"/>
      <c r="AB859" s="155"/>
      <c r="AC859" s="155"/>
      <c r="AD859" s="155"/>
      <c r="AE859" s="155"/>
    </row>
    <row r="860" spans="1:31">
      <c r="A860" s="155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  <c r="AA860" s="155"/>
      <c r="AB860" s="155"/>
      <c r="AC860" s="155"/>
      <c r="AD860" s="155"/>
      <c r="AE860" s="155"/>
    </row>
    <row r="861" spans="1:31">
      <c r="A861" s="155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  <c r="AA861" s="155"/>
      <c r="AB861" s="155"/>
      <c r="AC861" s="155"/>
      <c r="AD861" s="155"/>
      <c r="AE861" s="155"/>
    </row>
    <row r="862" spans="1:31">
      <c r="A862" s="155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  <c r="AA862" s="155"/>
      <c r="AB862" s="155"/>
      <c r="AC862" s="155"/>
      <c r="AD862" s="155"/>
      <c r="AE862" s="155"/>
    </row>
    <row r="863" spans="1:31">
      <c r="A863" s="155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  <c r="AA863" s="155"/>
      <c r="AB863" s="155"/>
      <c r="AC863" s="155"/>
      <c r="AD863" s="155"/>
      <c r="AE863" s="155"/>
    </row>
    <row r="864" spans="1:31">
      <c r="A864" s="155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  <c r="AA864" s="155"/>
      <c r="AB864" s="155"/>
      <c r="AC864" s="155"/>
      <c r="AD864" s="155"/>
      <c r="AE864" s="155"/>
    </row>
    <row r="865" spans="1:31">
      <c r="A865" s="155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  <c r="AA865" s="155"/>
      <c r="AB865" s="155"/>
      <c r="AC865" s="155"/>
      <c r="AD865" s="155"/>
      <c r="AE865" s="155"/>
    </row>
    <row r="866" spans="1:31">
      <c r="A866" s="155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  <c r="AA866" s="155"/>
      <c r="AB866" s="155"/>
      <c r="AC866" s="155"/>
      <c r="AD866" s="155"/>
      <c r="AE866" s="155"/>
    </row>
    <row r="867" spans="1:31">
      <c r="A867" s="155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  <c r="AA867" s="155"/>
      <c r="AB867" s="155"/>
      <c r="AC867" s="155"/>
      <c r="AD867" s="155"/>
      <c r="AE867" s="155"/>
    </row>
    <row r="868" spans="1:31">
      <c r="A868" s="155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  <c r="AA868" s="155"/>
      <c r="AB868" s="155"/>
      <c r="AC868" s="155"/>
      <c r="AD868" s="155"/>
      <c r="AE868" s="155"/>
    </row>
    <row r="869" spans="1:31">
      <c r="A869" s="155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  <c r="AA869" s="155"/>
      <c r="AB869" s="155"/>
      <c r="AC869" s="155"/>
      <c r="AD869" s="155"/>
      <c r="AE869" s="155"/>
    </row>
    <row r="870" spans="1:31">
      <c r="A870" s="155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  <c r="AA870" s="155"/>
      <c r="AB870" s="155"/>
      <c r="AC870" s="155"/>
      <c r="AD870" s="155"/>
      <c r="AE870" s="155"/>
    </row>
    <row r="871" spans="1:31">
      <c r="A871" s="155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  <c r="AA871" s="155"/>
      <c r="AB871" s="155"/>
      <c r="AC871" s="155"/>
      <c r="AD871" s="155"/>
      <c r="AE871" s="155"/>
    </row>
    <row r="872" spans="1:31">
      <c r="A872" s="155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  <c r="AA872" s="155"/>
      <c r="AB872" s="155"/>
      <c r="AC872" s="155"/>
      <c r="AD872" s="155"/>
      <c r="AE872" s="155"/>
    </row>
    <row r="873" spans="1:31">
      <c r="A873" s="155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  <c r="AA873" s="155"/>
      <c r="AB873" s="155"/>
      <c r="AC873" s="155"/>
      <c r="AD873" s="155"/>
      <c r="AE873" s="155"/>
    </row>
    <row r="874" spans="1:31">
      <c r="A874" s="155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  <c r="AA874" s="155"/>
      <c r="AB874" s="155"/>
      <c r="AC874" s="155"/>
      <c r="AD874" s="155"/>
      <c r="AE874" s="155"/>
    </row>
    <row r="875" spans="1:31">
      <c r="A875" s="155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  <c r="AA875" s="155"/>
      <c r="AB875" s="155"/>
      <c r="AC875" s="155"/>
      <c r="AD875" s="155"/>
      <c r="AE875" s="155"/>
    </row>
    <row r="876" spans="1:31">
      <c r="A876" s="155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  <c r="AA876" s="155"/>
      <c r="AB876" s="155"/>
      <c r="AC876" s="155"/>
      <c r="AD876" s="155"/>
      <c r="AE876" s="155"/>
    </row>
    <row r="877" spans="1:31">
      <c r="A877" s="155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  <c r="AA877" s="155"/>
      <c r="AB877" s="155"/>
      <c r="AC877" s="155"/>
      <c r="AD877" s="155"/>
      <c r="AE877" s="155"/>
    </row>
    <row r="878" spans="1:31">
      <c r="A878" s="155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  <c r="AA878" s="155"/>
      <c r="AB878" s="155"/>
      <c r="AC878" s="155"/>
      <c r="AD878" s="155"/>
      <c r="AE878" s="155"/>
    </row>
    <row r="879" spans="1:31">
      <c r="A879" s="155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  <c r="AA879" s="155"/>
      <c r="AB879" s="155"/>
      <c r="AC879" s="155"/>
      <c r="AD879" s="155"/>
      <c r="AE879" s="155"/>
    </row>
    <row r="880" spans="1:31">
      <c r="A880" s="155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  <c r="AA880" s="155"/>
      <c r="AB880" s="155"/>
      <c r="AC880" s="155"/>
      <c r="AD880" s="155"/>
      <c r="AE880" s="155"/>
    </row>
    <row r="881" spans="1:31">
      <c r="A881" s="155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  <c r="AA881" s="155"/>
      <c r="AB881" s="155"/>
      <c r="AC881" s="155"/>
      <c r="AD881" s="155"/>
      <c r="AE881" s="155"/>
    </row>
    <row r="882" spans="1:31">
      <c r="A882" s="155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  <c r="AA882" s="155"/>
      <c r="AB882" s="155"/>
      <c r="AC882" s="155"/>
      <c r="AD882" s="155"/>
      <c r="AE882" s="155"/>
    </row>
    <row r="883" spans="1:31">
      <c r="A883" s="155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  <c r="AA883" s="155"/>
      <c r="AB883" s="155"/>
      <c r="AC883" s="155"/>
      <c r="AD883" s="155"/>
      <c r="AE883" s="155"/>
    </row>
    <row r="884" spans="1:31">
      <c r="A884" s="155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  <c r="AA884" s="155"/>
      <c r="AB884" s="155"/>
      <c r="AC884" s="155"/>
      <c r="AD884" s="155"/>
      <c r="AE884" s="155"/>
    </row>
    <row r="885" spans="1:31">
      <c r="A885" s="155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  <c r="AA885" s="155"/>
      <c r="AB885" s="155"/>
      <c r="AC885" s="155"/>
      <c r="AD885" s="155"/>
      <c r="AE885" s="155"/>
    </row>
    <row r="886" spans="1:31">
      <c r="A886" s="155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  <c r="AA886" s="155"/>
      <c r="AB886" s="155"/>
      <c r="AC886" s="155"/>
      <c r="AD886" s="155"/>
      <c r="AE886" s="155"/>
    </row>
    <row r="887" spans="1:31">
      <c r="A887" s="155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  <c r="AA887" s="155"/>
      <c r="AB887" s="155"/>
      <c r="AC887" s="155"/>
      <c r="AD887" s="155"/>
      <c r="AE887" s="155"/>
    </row>
    <row r="888" spans="1:31">
      <c r="A888" s="155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  <c r="AA888" s="155"/>
      <c r="AB888" s="155"/>
      <c r="AC888" s="155"/>
      <c r="AD888" s="155"/>
      <c r="AE888" s="155"/>
    </row>
    <row r="889" spans="1:31">
      <c r="A889" s="155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  <c r="AA889" s="155"/>
      <c r="AB889" s="155"/>
      <c r="AC889" s="155"/>
      <c r="AD889" s="155"/>
      <c r="AE889" s="155"/>
    </row>
    <row r="890" spans="1:31">
      <c r="A890" s="155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  <c r="AA890" s="155"/>
      <c r="AB890" s="155"/>
      <c r="AC890" s="155"/>
      <c r="AD890" s="155"/>
      <c r="AE890" s="155"/>
    </row>
    <row r="891" spans="1:31">
      <c r="A891" s="155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  <c r="AA891" s="155"/>
      <c r="AB891" s="155"/>
      <c r="AC891" s="155"/>
      <c r="AD891" s="155"/>
      <c r="AE891" s="155"/>
    </row>
    <row r="892" spans="1:31">
      <c r="A892" s="155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  <c r="AA892" s="155"/>
      <c r="AB892" s="155"/>
      <c r="AC892" s="155"/>
      <c r="AD892" s="155"/>
      <c r="AE892" s="155"/>
    </row>
    <row r="893" spans="1:31">
      <c r="A893" s="155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  <c r="AA893" s="155"/>
      <c r="AB893" s="155"/>
      <c r="AC893" s="155"/>
      <c r="AD893" s="155"/>
      <c r="AE893" s="155"/>
    </row>
    <row r="894" spans="1:31">
      <c r="A894" s="155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  <c r="AA894" s="155"/>
      <c r="AB894" s="155"/>
      <c r="AC894" s="155"/>
      <c r="AD894" s="155"/>
      <c r="AE894" s="155"/>
    </row>
    <row r="895" spans="1:31">
      <c r="A895" s="155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  <c r="AA895" s="155"/>
      <c r="AB895" s="155"/>
      <c r="AC895" s="155"/>
      <c r="AD895" s="155"/>
      <c r="AE895" s="155"/>
    </row>
    <row r="896" spans="1:31">
      <c r="A896" s="155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  <c r="AA896" s="155"/>
      <c r="AB896" s="155"/>
      <c r="AC896" s="155"/>
      <c r="AD896" s="155"/>
      <c r="AE896" s="155"/>
    </row>
    <row r="897" spans="1:31">
      <c r="A897" s="155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  <c r="AA897" s="155"/>
      <c r="AB897" s="155"/>
      <c r="AC897" s="155"/>
      <c r="AD897" s="155"/>
      <c r="AE897" s="155"/>
    </row>
    <row r="898" spans="1:31">
      <c r="A898" s="155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  <c r="AA898" s="155"/>
      <c r="AB898" s="155"/>
      <c r="AC898" s="155"/>
      <c r="AD898" s="155"/>
      <c r="AE898" s="155"/>
    </row>
    <row r="899" spans="1:31">
      <c r="A899" s="155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  <c r="AA899" s="155"/>
      <c r="AB899" s="155"/>
      <c r="AC899" s="155"/>
      <c r="AD899" s="155"/>
      <c r="AE899" s="155"/>
    </row>
    <row r="900" spans="1:31">
      <c r="A900" s="155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  <c r="AA900" s="155"/>
      <c r="AB900" s="155"/>
      <c r="AC900" s="155"/>
      <c r="AD900" s="155"/>
      <c r="AE900" s="155"/>
    </row>
    <row r="901" spans="1:31">
      <c r="A901" s="155"/>
      <c r="B901" s="155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  <c r="AA901" s="155"/>
      <c r="AB901" s="155"/>
      <c r="AC901" s="155"/>
      <c r="AD901" s="155"/>
      <c r="AE901" s="155"/>
    </row>
    <row r="902" spans="1:31">
      <c r="A902" s="155"/>
      <c r="B902" s="155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  <c r="AA902" s="155"/>
      <c r="AB902" s="155"/>
      <c r="AC902" s="155"/>
      <c r="AD902" s="155"/>
      <c r="AE902" s="155"/>
    </row>
    <row r="903" spans="1:31">
      <c r="A903" s="155"/>
      <c r="B903" s="155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  <c r="AA903" s="155"/>
      <c r="AB903" s="155"/>
      <c r="AC903" s="155"/>
      <c r="AD903" s="155"/>
      <c r="AE903" s="155"/>
    </row>
    <row r="904" spans="1:31">
      <c r="A904" s="155"/>
      <c r="B904" s="155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  <c r="AA904" s="155"/>
      <c r="AB904" s="155"/>
      <c r="AC904" s="155"/>
      <c r="AD904" s="155"/>
      <c r="AE904" s="155"/>
    </row>
    <row r="905" spans="1:31">
      <c r="A905" s="155"/>
      <c r="B905" s="155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  <c r="AA905" s="155"/>
      <c r="AB905" s="155"/>
      <c r="AC905" s="155"/>
      <c r="AD905" s="155"/>
      <c r="AE905" s="155"/>
    </row>
    <row r="906" spans="1:31">
      <c r="A906" s="155"/>
      <c r="B906" s="155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  <c r="AA906" s="155"/>
      <c r="AB906" s="155"/>
      <c r="AC906" s="155"/>
      <c r="AD906" s="155"/>
      <c r="AE906" s="155"/>
    </row>
    <row r="907" spans="1:31">
      <c r="A907" s="155"/>
      <c r="B907" s="155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  <c r="AA907" s="155"/>
      <c r="AB907" s="155"/>
      <c r="AC907" s="155"/>
      <c r="AD907" s="155"/>
      <c r="AE907" s="155"/>
    </row>
    <row r="908" spans="1:31">
      <c r="A908" s="155"/>
      <c r="B908" s="155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  <c r="AA908" s="155"/>
      <c r="AB908" s="155"/>
      <c r="AC908" s="155"/>
      <c r="AD908" s="155"/>
      <c r="AE908" s="155"/>
    </row>
    <row r="909" spans="1:31">
      <c r="A909" s="155"/>
      <c r="B909" s="155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  <c r="AA909" s="155"/>
      <c r="AB909" s="155"/>
      <c r="AC909" s="155"/>
      <c r="AD909" s="155"/>
      <c r="AE909" s="155"/>
    </row>
    <row r="910" spans="1:31">
      <c r="A910" s="155"/>
      <c r="B910" s="155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  <c r="AA910" s="155"/>
      <c r="AB910" s="155"/>
      <c r="AC910" s="155"/>
      <c r="AD910" s="155"/>
      <c r="AE910" s="155"/>
    </row>
    <row r="911" spans="1:31">
      <c r="A911" s="155"/>
      <c r="B911" s="155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  <c r="AA911" s="155"/>
      <c r="AB911" s="155"/>
      <c r="AC911" s="155"/>
      <c r="AD911" s="155"/>
      <c r="AE911" s="155"/>
    </row>
    <row r="912" spans="1:31">
      <c r="A912" s="155"/>
      <c r="B912" s="155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  <c r="AA912" s="155"/>
      <c r="AB912" s="155"/>
      <c r="AC912" s="155"/>
      <c r="AD912" s="155"/>
      <c r="AE912" s="155"/>
    </row>
    <row r="913" spans="1:31">
      <c r="A913" s="155"/>
      <c r="B913" s="155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  <c r="AA913" s="155"/>
      <c r="AB913" s="155"/>
      <c r="AC913" s="155"/>
      <c r="AD913" s="155"/>
      <c r="AE913" s="155"/>
    </row>
    <row r="914" spans="1:31">
      <c r="A914" s="155"/>
      <c r="B914" s="155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  <c r="AA914" s="155"/>
      <c r="AB914" s="155"/>
      <c r="AC914" s="155"/>
      <c r="AD914" s="155"/>
      <c r="AE914" s="155"/>
    </row>
    <row r="915" spans="1:31">
      <c r="A915" s="155"/>
      <c r="B915" s="155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  <c r="AA915" s="155"/>
      <c r="AB915" s="155"/>
      <c r="AC915" s="155"/>
      <c r="AD915" s="155"/>
      <c r="AE915" s="155"/>
    </row>
    <row r="916" spans="1:31">
      <c r="A916" s="155"/>
      <c r="B916" s="155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  <c r="AA916" s="155"/>
      <c r="AB916" s="155"/>
      <c r="AC916" s="155"/>
      <c r="AD916" s="155"/>
      <c r="AE916" s="155"/>
    </row>
    <row r="917" spans="1:31">
      <c r="A917" s="155"/>
      <c r="B917" s="155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  <c r="AA917" s="155"/>
      <c r="AB917" s="155"/>
      <c r="AC917" s="155"/>
      <c r="AD917" s="155"/>
      <c r="AE917" s="155"/>
    </row>
    <row r="918" spans="1:31">
      <c r="A918" s="155"/>
      <c r="B918" s="155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  <c r="AA918" s="155"/>
      <c r="AB918" s="155"/>
      <c r="AC918" s="155"/>
      <c r="AD918" s="155"/>
      <c r="AE918" s="155"/>
    </row>
    <row r="919" spans="1:31">
      <c r="A919" s="155"/>
      <c r="B919" s="155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  <c r="AA919" s="155"/>
      <c r="AB919" s="155"/>
      <c r="AC919" s="155"/>
      <c r="AD919" s="155"/>
      <c r="AE919" s="155"/>
    </row>
    <row r="920" spans="1:31">
      <c r="A920" s="155"/>
      <c r="B920" s="155"/>
      <c r="C920" s="155"/>
      <c r="D920" s="155"/>
      <c r="E920" s="155"/>
      <c r="F920" s="155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  <c r="AA920" s="155"/>
      <c r="AB920" s="155"/>
      <c r="AC920" s="155"/>
      <c r="AD920" s="155"/>
      <c r="AE920" s="155"/>
    </row>
    <row r="921" spans="1:31">
      <c r="A921" s="155"/>
      <c r="B921" s="155"/>
      <c r="C921" s="155"/>
      <c r="D921" s="155"/>
      <c r="E921" s="155"/>
      <c r="F921" s="155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  <c r="AA921" s="155"/>
      <c r="AB921" s="155"/>
      <c r="AC921" s="155"/>
      <c r="AD921" s="155"/>
      <c r="AE921" s="155"/>
    </row>
    <row r="922" spans="1:31">
      <c r="A922" s="155"/>
      <c r="B922" s="155"/>
      <c r="C922" s="155"/>
      <c r="D922" s="155"/>
      <c r="E922" s="155"/>
      <c r="F922" s="155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  <c r="AA922" s="155"/>
      <c r="AB922" s="155"/>
      <c r="AC922" s="155"/>
      <c r="AD922" s="155"/>
      <c r="AE922" s="155"/>
    </row>
    <row r="923" spans="1:31">
      <c r="A923" s="155"/>
      <c r="B923" s="155"/>
      <c r="C923" s="155"/>
      <c r="D923" s="155"/>
      <c r="E923" s="155"/>
      <c r="F923" s="155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  <c r="AA923" s="155"/>
      <c r="AB923" s="155"/>
      <c r="AC923" s="155"/>
      <c r="AD923" s="155"/>
      <c r="AE923" s="155"/>
    </row>
    <row r="924" spans="1:31">
      <c r="A924" s="155"/>
      <c r="B924" s="155"/>
      <c r="C924" s="155"/>
      <c r="D924" s="155"/>
      <c r="E924" s="155"/>
      <c r="F924" s="155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  <c r="AA924" s="155"/>
      <c r="AB924" s="155"/>
      <c r="AC924" s="155"/>
      <c r="AD924" s="155"/>
      <c r="AE924" s="155"/>
    </row>
    <row r="925" spans="1:31">
      <c r="A925" s="155"/>
      <c r="B925" s="155"/>
      <c r="C925" s="155"/>
      <c r="D925" s="155"/>
      <c r="E925" s="155"/>
      <c r="F925" s="155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  <c r="AA925" s="155"/>
      <c r="AB925" s="155"/>
      <c r="AC925" s="155"/>
      <c r="AD925" s="155"/>
      <c r="AE925" s="155"/>
    </row>
    <row r="926" spans="1:31">
      <c r="A926" s="155"/>
      <c r="B926" s="155"/>
      <c r="C926" s="155"/>
      <c r="D926" s="155"/>
      <c r="E926" s="155"/>
      <c r="F926" s="155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  <c r="AA926" s="155"/>
      <c r="AB926" s="155"/>
      <c r="AC926" s="155"/>
      <c r="AD926" s="155"/>
      <c r="AE926" s="155"/>
    </row>
    <row r="927" spans="1:31">
      <c r="A927" s="155"/>
      <c r="B927" s="155"/>
      <c r="C927" s="155"/>
      <c r="D927" s="155"/>
      <c r="E927" s="155"/>
      <c r="F927" s="155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  <c r="AA927" s="155"/>
      <c r="AB927" s="155"/>
      <c r="AC927" s="155"/>
      <c r="AD927" s="155"/>
      <c r="AE927" s="155"/>
    </row>
    <row r="928" spans="1:31">
      <c r="A928" s="155"/>
      <c r="B928" s="155"/>
      <c r="C928" s="155"/>
      <c r="D928" s="155"/>
      <c r="E928" s="155"/>
      <c r="F928" s="155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  <c r="AA928" s="155"/>
      <c r="AB928" s="155"/>
      <c r="AC928" s="155"/>
      <c r="AD928" s="155"/>
      <c r="AE928" s="155"/>
    </row>
    <row r="929" spans="1:31">
      <c r="A929" s="155"/>
      <c r="B929" s="155"/>
      <c r="C929" s="155"/>
      <c r="D929" s="155"/>
      <c r="E929" s="155"/>
      <c r="F929" s="155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  <c r="AA929" s="155"/>
      <c r="AB929" s="155"/>
      <c r="AC929" s="155"/>
      <c r="AD929" s="155"/>
      <c r="AE929" s="155"/>
    </row>
    <row r="930" spans="1:31">
      <c r="A930" s="155"/>
      <c r="B930" s="155"/>
      <c r="C930" s="155"/>
      <c r="D930" s="155"/>
      <c r="E930" s="155"/>
      <c r="F930" s="155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  <c r="AA930" s="155"/>
      <c r="AB930" s="155"/>
      <c r="AC930" s="155"/>
      <c r="AD930" s="155"/>
      <c r="AE930" s="155"/>
    </row>
    <row r="931" spans="1:31">
      <c r="A931" s="155"/>
      <c r="B931" s="155"/>
      <c r="C931" s="155"/>
      <c r="D931" s="155"/>
      <c r="E931" s="155"/>
      <c r="F931" s="155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  <c r="AA931" s="155"/>
      <c r="AB931" s="155"/>
      <c r="AC931" s="155"/>
      <c r="AD931" s="155"/>
      <c r="AE931" s="155"/>
    </row>
    <row r="932" spans="1:31">
      <c r="A932" s="155"/>
      <c r="B932" s="155"/>
      <c r="C932" s="155"/>
      <c r="D932" s="155"/>
      <c r="E932" s="155"/>
      <c r="F932" s="155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  <c r="AA932" s="155"/>
      <c r="AB932" s="155"/>
      <c r="AC932" s="155"/>
      <c r="AD932" s="155"/>
      <c r="AE932" s="155"/>
    </row>
    <row r="933" spans="1:31">
      <c r="A933" s="155"/>
      <c r="B933" s="155"/>
      <c r="C933" s="155"/>
      <c r="D933" s="155"/>
      <c r="E933" s="155"/>
      <c r="F933" s="155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  <c r="AA933" s="155"/>
      <c r="AB933" s="155"/>
      <c r="AC933" s="155"/>
      <c r="AD933" s="155"/>
      <c r="AE933" s="155"/>
    </row>
    <row r="934" spans="1:31">
      <c r="A934" s="155"/>
      <c r="B934" s="155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  <c r="AA934" s="155"/>
      <c r="AB934" s="155"/>
      <c r="AC934" s="155"/>
      <c r="AD934" s="155"/>
      <c r="AE934" s="155"/>
    </row>
    <row r="935" spans="1:31">
      <c r="A935" s="155"/>
      <c r="B935" s="155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  <c r="AA935" s="155"/>
      <c r="AB935" s="155"/>
      <c r="AC935" s="155"/>
      <c r="AD935" s="155"/>
      <c r="AE935" s="155"/>
    </row>
    <row r="936" spans="1:31">
      <c r="A936" s="155"/>
      <c r="B936" s="155"/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  <c r="AA936" s="155"/>
      <c r="AB936" s="155"/>
      <c r="AC936" s="155"/>
      <c r="AD936" s="155"/>
      <c r="AE936" s="155"/>
    </row>
    <row r="937" spans="1:31">
      <c r="A937" s="155"/>
      <c r="B937" s="155"/>
      <c r="C937" s="155"/>
      <c r="D937" s="155"/>
      <c r="E937" s="155"/>
      <c r="F937" s="155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  <c r="AA937" s="155"/>
      <c r="AB937" s="155"/>
      <c r="AC937" s="155"/>
      <c r="AD937" s="155"/>
      <c r="AE937" s="155"/>
    </row>
    <row r="938" spans="1:31">
      <c r="A938" s="155"/>
      <c r="B938" s="155"/>
      <c r="C938" s="155"/>
      <c r="D938" s="155"/>
      <c r="E938" s="155"/>
      <c r="F938" s="155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  <c r="AA938" s="155"/>
      <c r="AB938" s="155"/>
      <c r="AC938" s="155"/>
      <c r="AD938" s="155"/>
      <c r="AE938" s="155"/>
    </row>
    <row r="939" spans="1:31">
      <c r="A939" s="155"/>
      <c r="B939" s="155"/>
      <c r="C939" s="155"/>
      <c r="D939" s="155"/>
      <c r="E939" s="155"/>
      <c r="F939" s="155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  <c r="AA939" s="155"/>
      <c r="AB939" s="155"/>
      <c r="AC939" s="155"/>
      <c r="AD939" s="155"/>
      <c r="AE939" s="155"/>
    </row>
    <row r="940" spans="1:31">
      <c r="A940" s="155"/>
      <c r="B940" s="155"/>
      <c r="C940" s="155"/>
      <c r="D940" s="155"/>
      <c r="E940" s="155"/>
      <c r="F940" s="155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  <c r="AA940" s="155"/>
      <c r="AB940" s="155"/>
      <c r="AC940" s="155"/>
      <c r="AD940" s="155"/>
      <c r="AE940" s="155"/>
    </row>
    <row r="941" spans="1:31">
      <c r="A941" s="155"/>
      <c r="B941" s="155"/>
      <c r="C941" s="155"/>
      <c r="D941" s="155"/>
      <c r="E941" s="155"/>
      <c r="F941" s="155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  <c r="AA941" s="155"/>
      <c r="AB941" s="155"/>
      <c r="AC941" s="155"/>
      <c r="AD941" s="155"/>
      <c r="AE941" s="155"/>
    </row>
    <row r="942" spans="1:31">
      <c r="A942" s="155"/>
      <c r="B942" s="155"/>
      <c r="C942" s="155"/>
      <c r="D942" s="155"/>
      <c r="E942" s="155"/>
      <c r="F942" s="155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  <c r="AA942" s="155"/>
      <c r="AB942" s="155"/>
      <c r="AC942" s="155"/>
      <c r="AD942" s="155"/>
      <c r="AE942" s="155"/>
    </row>
    <row r="943" spans="1:31">
      <c r="A943" s="155"/>
      <c r="B943" s="155"/>
      <c r="C943" s="155"/>
      <c r="D943" s="155"/>
      <c r="E943" s="155"/>
      <c r="F943" s="155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  <c r="AA943" s="155"/>
      <c r="AB943" s="155"/>
      <c r="AC943" s="155"/>
      <c r="AD943" s="155"/>
      <c r="AE943" s="155"/>
    </row>
    <row r="944" spans="1:31">
      <c r="A944" s="155"/>
      <c r="B944" s="155"/>
      <c r="C944" s="155"/>
      <c r="D944" s="155"/>
      <c r="E944" s="155"/>
      <c r="F944" s="155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  <c r="AA944" s="155"/>
      <c r="AB944" s="155"/>
      <c r="AC944" s="155"/>
      <c r="AD944" s="155"/>
      <c r="AE944" s="155"/>
    </row>
    <row r="945" spans="1:31">
      <c r="A945" s="155"/>
      <c r="B945" s="155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  <c r="AA945" s="155"/>
      <c r="AB945" s="155"/>
      <c r="AC945" s="155"/>
      <c r="AD945" s="155"/>
      <c r="AE945" s="155"/>
    </row>
    <row r="946" spans="1:31">
      <c r="A946" s="155"/>
      <c r="B946" s="155"/>
      <c r="C946" s="155"/>
      <c r="D946" s="155"/>
      <c r="E946" s="155"/>
      <c r="F946" s="155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  <c r="AA946" s="155"/>
      <c r="AB946" s="155"/>
      <c r="AC946" s="155"/>
      <c r="AD946" s="155"/>
      <c r="AE946" s="155"/>
    </row>
    <row r="947" spans="1:31">
      <c r="A947" s="155"/>
      <c r="B947" s="155"/>
      <c r="C947" s="155"/>
      <c r="D947" s="155"/>
      <c r="E947" s="155"/>
      <c r="F947" s="155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  <c r="AA947" s="155"/>
      <c r="AB947" s="155"/>
      <c r="AC947" s="155"/>
      <c r="AD947" s="155"/>
      <c r="AE947" s="155"/>
    </row>
    <row r="948" spans="1:31">
      <c r="A948" s="155"/>
      <c r="B948" s="155"/>
      <c r="C948" s="155"/>
      <c r="D948" s="155"/>
      <c r="E948" s="155"/>
      <c r="F948" s="155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  <c r="AA948" s="155"/>
      <c r="AB948" s="155"/>
      <c r="AC948" s="155"/>
      <c r="AD948" s="155"/>
      <c r="AE948" s="155"/>
    </row>
    <row r="949" spans="1:31">
      <c r="A949" s="155"/>
      <c r="B949" s="155"/>
      <c r="C949" s="155"/>
      <c r="D949" s="155"/>
      <c r="E949" s="155"/>
      <c r="F949" s="155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  <c r="AA949" s="155"/>
      <c r="AB949" s="155"/>
      <c r="AC949" s="155"/>
      <c r="AD949" s="155"/>
      <c r="AE949" s="155"/>
    </row>
    <row r="950" spans="1:31">
      <c r="A950" s="155"/>
      <c r="B950" s="155"/>
      <c r="C950" s="155"/>
      <c r="D950" s="155"/>
      <c r="E950" s="155"/>
      <c r="F950" s="155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  <c r="AA950" s="155"/>
      <c r="AB950" s="155"/>
      <c r="AC950" s="155"/>
      <c r="AD950" s="155"/>
      <c r="AE950" s="155"/>
    </row>
    <row r="951" spans="1:31">
      <c r="A951" s="155"/>
      <c r="B951" s="155"/>
      <c r="C951" s="155"/>
      <c r="D951" s="155"/>
      <c r="E951" s="155"/>
      <c r="F951" s="155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  <c r="AA951" s="155"/>
      <c r="AB951" s="155"/>
      <c r="AC951" s="155"/>
      <c r="AD951" s="155"/>
      <c r="AE951" s="155"/>
    </row>
    <row r="952" spans="1:31">
      <c r="A952" s="155"/>
      <c r="B952" s="155"/>
      <c r="C952" s="155"/>
      <c r="D952" s="155"/>
      <c r="E952" s="155"/>
      <c r="F952" s="155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  <c r="AA952" s="155"/>
      <c r="AB952" s="155"/>
      <c r="AC952" s="155"/>
      <c r="AD952" s="155"/>
      <c r="AE952" s="155"/>
    </row>
    <row r="953" spans="1:31">
      <c r="A953" s="155"/>
      <c r="B953" s="155"/>
      <c r="C953" s="155"/>
      <c r="D953" s="155"/>
      <c r="E953" s="155"/>
      <c r="F953" s="155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  <c r="AA953" s="155"/>
      <c r="AB953" s="155"/>
      <c r="AC953" s="155"/>
      <c r="AD953" s="155"/>
      <c r="AE953" s="155"/>
    </row>
    <row r="954" spans="1:31">
      <c r="A954" s="155"/>
      <c r="B954" s="155"/>
      <c r="C954" s="155"/>
      <c r="D954" s="155"/>
      <c r="E954" s="155"/>
      <c r="F954" s="155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  <c r="AA954" s="155"/>
      <c r="AB954" s="155"/>
      <c r="AC954" s="155"/>
      <c r="AD954" s="155"/>
      <c r="AE954" s="155"/>
    </row>
    <row r="955" spans="1:31">
      <c r="A955" s="155"/>
      <c r="B955" s="155"/>
      <c r="C955" s="155"/>
      <c r="D955" s="155"/>
      <c r="E955" s="155"/>
      <c r="F955" s="155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  <c r="AA955" s="155"/>
      <c r="AB955" s="155"/>
      <c r="AC955" s="155"/>
      <c r="AD955" s="155"/>
      <c r="AE955" s="155"/>
    </row>
    <row r="956" spans="1:31">
      <c r="A956" s="155"/>
      <c r="B956" s="155"/>
      <c r="C956" s="155"/>
      <c r="D956" s="155"/>
      <c r="E956" s="155"/>
      <c r="F956" s="155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  <c r="AA956" s="155"/>
      <c r="AB956" s="155"/>
      <c r="AC956" s="155"/>
      <c r="AD956" s="155"/>
      <c r="AE956" s="155"/>
    </row>
    <row r="957" spans="1:31">
      <c r="A957" s="155"/>
      <c r="B957" s="155"/>
      <c r="C957" s="155"/>
      <c r="D957" s="155"/>
      <c r="E957" s="155"/>
      <c r="F957" s="155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  <c r="AA957" s="155"/>
      <c r="AB957" s="155"/>
      <c r="AC957" s="155"/>
      <c r="AD957" s="155"/>
      <c r="AE957" s="155"/>
    </row>
    <row r="958" spans="1:31">
      <c r="A958" s="155"/>
      <c r="B958" s="155"/>
      <c r="C958" s="155"/>
      <c r="D958" s="155"/>
      <c r="E958" s="155"/>
      <c r="F958" s="155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  <c r="AA958" s="155"/>
      <c r="AB958" s="155"/>
      <c r="AC958" s="155"/>
      <c r="AD958" s="155"/>
      <c r="AE958" s="155"/>
    </row>
    <row r="959" spans="1:31">
      <c r="A959" s="155"/>
      <c r="B959" s="155"/>
      <c r="C959" s="155"/>
      <c r="D959" s="155"/>
      <c r="E959" s="155"/>
      <c r="F959" s="155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  <c r="AA959" s="155"/>
      <c r="AB959" s="155"/>
      <c r="AC959" s="155"/>
      <c r="AD959" s="155"/>
      <c r="AE959" s="155"/>
    </row>
    <row r="960" spans="1:31">
      <c r="A960" s="155"/>
      <c r="B960" s="155"/>
      <c r="C960" s="155"/>
      <c r="D960" s="155"/>
      <c r="E960" s="155"/>
      <c r="F960" s="155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  <c r="AA960" s="155"/>
      <c r="AB960" s="155"/>
      <c r="AC960" s="155"/>
      <c r="AD960" s="155"/>
      <c r="AE960" s="155"/>
    </row>
    <row r="961" spans="1:31">
      <c r="A961" s="155"/>
      <c r="B961" s="155"/>
      <c r="C961" s="155"/>
      <c r="D961" s="155"/>
      <c r="E961" s="155"/>
      <c r="F961" s="155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  <c r="AA961" s="155"/>
      <c r="AB961" s="155"/>
      <c r="AC961" s="155"/>
      <c r="AD961" s="155"/>
      <c r="AE961" s="155"/>
    </row>
    <row r="962" spans="1:31">
      <c r="A962" s="155"/>
      <c r="B962" s="155"/>
      <c r="C962" s="155"/>
      <c r="D962" s="155"/>
      <c r="E962" s="155"/>
      <c r="F962" s="155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  <c r="AA962" s="155"/>
      <c r="AB962" s="155"/>
      <c r="AC962" s="155"/>
      <c r="AD962" s="155"/>
      <c r="AE962" s="155"/>
    </row>
    <row r="963" spans="1:31">
      <c r="A963" s="155"/>
      <c r="B963" s="155"/>
      <c r="C963" s="155"/>
      <c r="D963" s="155"/>
      <c r="E963" s="155"/>
      <c r="F963" s="155"/>
      <c r="G963" s="155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  <c r="AA963" s="155"/>
      <c r="AB963" s="155"/>
      <c r="AC963" s="155"/>
      <c r="AD963" s="155"/>
      <c r="AE963" s="155"/>
    </row>
    <row r="964" spans="1:31">
      <c r="A964" s="155"/>
      <c r="B964" s="155"/>
      <c r="C964" s="155"/>
      <c r="D964" s="155"/>
      <c r="E964" s="155"/>
      <c r="F964" s="155"/>
      <c r="G964" s="155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  <c r="AA964" s="155"/>
      <c r="AB964" s="155"/>
      <c r="AC964" s="155"/>
      <c r="AD964" s="155"/>
      <c r="AE964" s="155"/>
    </row>
    <row r="965" spans="1:31">
      <c r="A965" s="155"/>
      <c r="B965" s="155"/>
      <c r="C965" s="155"/>
      <c r="D965" s="155"/>
      <c r="E965" s="155"/>
      <c r="F965" s="155"/>
      <c r="G965" s="155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  <c r="AA965" s="155"/>
      <c r="AB965" s="155"/>
      <c r="AC965" s="155"/>
      <c r="AD965" s="155"/>
      <c r="AE965" s="155"/>
    </row>
    <row r="966" spans="1:31">
      <c r="A966" s="155"/>
      <c r="B966" s="155"/>
      <c r="C966" s="155"/>
      <c r="D966" s="155"/>
      <c r="E966" s="155"/>
      <c r="F966" s="155"/>
      <c r="G966" s="155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  <c r="AA966" s="155"/>
      <c r="AB966" s="155"/>
      <c r="AC966" s="155"/>
      <c r="AD966" s="155"/>
      <c r="AE966" s="155"/>
    </row>
    <row r="967" spans="1:31">
      <c r="A967" s="155"/>
      <c r="B967" s="155"/>
      <c r="C967" s="155"/>
      <c r="D967" s="155"/>
      <c r="E967" s="155"/>
      <c r="F967" s="155"/>
      <c r="G967" s="155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  <c r="AA967" s="155"/>
      <c r="AB967" s="155"/>
      <c r="AC967" s="155"/>
      <c r="AD967" s="155"/>
      <c r="AE967" s="155"/>
    </row>
    <row r="968" spans="1:31">
      <c r="A968" s="155"/>
      <c r="B968" s="155"/>
      <c r="C968" s="155"/>
      <c r="D968" s="155"/>
      <c r="E968" s="155"/>
      <c r="F968" s="155"/>
      <c r="G968" s="155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  <c r="AA968" s="155"/>
      <c r="AB968" s="155"/>
      <c r="AC968" s="155"/>
      <c r="AD968" s="155"/>
      <c r="AE968" s="155"/>
    </row>
    <row r="969" spans="1:31">
      <c r="A969" s="155"/>
      <c r="B969" s="155"/>
      <c r="C969" s="155"/>
      <c r="D969" s="155"/>
      <c r="E969" s="155"/>
      <c r="F969" s="155"/>
      <c r="G969" s="155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  <c r="AA969" s="155"/>
      <c r="AB969" s="155"/>
      <c r="AC969" s="155"/>
      <c r="AD969" s="155"/>
      <c r="AE969" s="155"/>
    </row>
    <row r="970" spans="1:31">
      <c r="A970" s="155"/>
      <c r="B970" s="155"/>
      <c r="C970" s="155"/>
      <c r="D970" s="155"/>
      <c r="E970" s="155"/>
      <c r="F970" s="155"/>
      <c r="G970" s="155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  <c r="AA970" s="155"/>
      <c r="AB970" s="155"/>
      <c r="AC970" s="155"/>
      <c r="AD970" s="155"/>
      <c r="AE970" s="155"/>
    </row>
    <row r="971" spans="1:31">
      <c r="A971" s="155"/>
      <c r="B971" s="155"/>
      <c r="C971" s="155"/>
      <c r="D971" s="155"/>
      <c r="E971" s="155"/>
      <c r="F971" s="155"/>
      <c r="G971" s="155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  <c r="AA971" s="155"/>
      <c r="AB971" s="155"/>
      <c r="AC971" s="155"/>
      <c r="AD971" s="155"/>
      <c r="AE971" s="155"/>
    </row>
    <row r="972" spans="1:31">
      <c r="A972" s="155"/>
      <c r="B972" s="155"/>
      <c r="C972" s="155"/>
      <c r="D972" s="155"/>
      <c r="E972" s="155"/>
      <c r="F972" s="155"/>
      <c r="G972" s="155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  <c r="AA972" s="155"/>
      <c r="AB972" s="155"/>
      <c r="AC972" s="155"/>
      <c r="AD972" s="155"/>
      <c r="AE972" s="155"/>
    </row>
    <row r="973" spans="1:31">
      <c r="A973" s="155"/>
      <c r="B973" s="155"/>
      <c r="C973" s="155"/>
      <c r="D973" s="155"/>
      <c r="E973" s="155"/>
      <c r="F973" s="155"/>
      <c r="G973" s="155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  <c r="AA973" s="155"/>
      <c r="AB973" s="155"/>
      <c r="AC973" s="155"/>
      <c r="AD973" s="155"/>
      <c r="AE973" s="155"/>
    </row>
    <row r="974" spans="1:31">
      <c r="A974" s="155"/>
      <c r="B974" s="155"/>
      <c r="C974" s="155"/>
      <c r="D974" s="155"/>
      <c r="E974" s="155"/>
      <c r="F974" s="155"/>
      <c r="G974" s="155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  <c r="AA974" s="155"/>
      <c r="AB974" s="155"/>
      <c r="AC974" s="155"/>
      <c r="AD974" s="155"/>
      <c r="AE974" s="155"/>
    </row>
    <row r="975" spans="1:31">
      <c r="A975" s="155"/>
      <c r="B975" s="155"/>
      <c r="C975" s="155"/>
      <c r="D975" s="155"/>
      <c r="E975" s="155"/>
      <c r="F975" s="155"/>
      <c r="G975" s="155"/>
      <c r="H975" s="155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  <c r="AA975" s="155"/>
      <c r="AB975" s="155"/>
      <c r="AC975" s="155"/>
      <c r="AD975" s="155"/>
      <c r="AE975" s="155"/>
    </row>
    <row r="976" spans="1:31">
      <c r="A976" s="155"/>
      <c r="B976" s="155"/>
      <c r="C976" s="155"/>
      <c r="D976" s="155"/>
      <c r="E976" s="155"/>
      <c r="F976" s="155"/>
      <c r="G976" s="155"/>
      <c r="H976" s="155"/>
      <c r="I976" s="155"/>
      <c r="J976" s="155"/>
      <c r="K976" s="155"/>
      <c r="L976" s="155"/>
      <c r="M976" s="155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55"/>
      <c r="Z976" s="155"/>
      <c r="AA976" s="155"/>
      <c r="AB976" s="155"/>
      <c r="AC976" s="155"/>
      <c r="AD976" s="155"/>
      <c r="AE976" s="155"/>
    </row>
    <row r="977" spans="1:31">
      <c r="A977" s="155"/>
      <c r="B977" s="155"/>
      <c r="C977" s="155"/>
      <c r="D977" s="155"/>
      <c r="E977" s="155"/>
      <c r="F977" s="155"/>
      <c r="G977" s="155"/>
      <c r="H977" s="155"/>
      <c r="I977" s="155"/>
      <c r="J977" s="155"/>
      <c r="K977" s="155"/>
      <c r="L977" s="155"/>
      <c r="M977" s="155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55"/>
      <c r="Z977" s="155"/>
      <c r="AA977" s="155"/>
      <c r="AB977" s="155"/>
      <c r="AC977" s="155"/>
      <c r="AD977" s="155"/>
      <c r="AE977" s="155"/>
    </row>
    <row r="978" spans="1:31">
      <c r="A978" s="155"/>
      <c r="B978" s="155"/>
      <c r="C978" s="155"/>
      <c r="D978" s="155"/>
      <c r="E978" s="155"/>
      <c r="F978" s="155"/>
      <c r="G978" s="155"/>
      <c r="H978" s="155"/>
      <c r="I978" s="155"/>
      <c r="J978" s="155"/>
      <c r="K978" s="155"/>
      <c r="L978" s="155"/>
      <c r="M978" s="155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55"/>
      <c r="Z978" s="155"/>
      <c r="AA978" s="155"/>
      <c r="AB978" s="155"/>
      <c r="AC978" s="155"/>
      <c r="AD978" s="155"/>
      <c r="AE978" s="155"/>
    </row>
    <row r="979" spans="1:31">
      <c r="A979" s="155"/>
      <c r="B979" s="155"/>
      <c r="C979" s="155"/>
      <c r="D979" s="155"/>
      <c r="E979" s="155"/>
      <c r="F979" s="155"/>
      <c r="G979" s="155"/>
      <c r="H979" s="155"/>
      <c r="I979" s="155"/>
      <c r="J979" s="155"/>
      <c r="K979" s="155"/>
      <c r="L979" s="155"/>
      <c r="M979" s="155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55"/>
      <c r="Z979" s="155"/>
      <c r="AA979" s="155"/>
      <c r="AB979" s="155"/>
      <c r="AC979" s="155"/>
      <c r="AD979" s="155"/>
      <c r="AE979" s="155"/>
    </row>
    <row r="980" spans="1:31">
      <c r="A980" s="155"/>
      <c r="B980" s="155"/>
      <c r="C980" s="155"/>
      <c r="D980" s="155"/>
      <c r="E980" s="155"/>
      <c r="F980" s="155"/>
      <c r="G980" s="155"/>
      <c r="H980" s="155"/>
      <c r="I980" s="155"/>
      <c r="J980" s="155"/>
      <c r="K980" s="155"/>
      <c r="L980" s="155"/>
      <c r="M980" s="155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55"/>
      <c r="Z980" s="155"/>
      <c r="AA980" s="155"/>
      <c r="AB980" s="155"/>
      <c r="AC980" s="155"/>
      <c r="AD980" s="155"/>
      <c r="AE980" s="155"/>
    </row>
    <row r="981" spans="1:31">
      <c r="A981" s="155"/>
      <c r="B981" s="155"/>
      <c r="C981" s="155"/>
      <c r="D981" s="155"/>
      <c r="E981" s="155"/>
      <c r="F981" s="155"/>
      <c r="G981" s="155"/>
      <c r="H981" s="155"/>
      <c r="I981" s="155"/>
      <c r="J981" s="155"/>
      <c r="K981" s="155"/>
      <c r="L981" s="155"/>
      <c r="M981" s="155"/>
      <c r="N981" s="155"/>
      <c r="O981" s="155"/>
      <c r="P981" s="155"/>
      <c r="Q981" s="155"/>
      <c r="R981" s="155"/>
      <c r="S981" s="155"/>
      <c r="T981" s="155"/>
      <c r="U981" s="155"/>
      <c r="V981" s="155"/>
      <c r="W981" s="155"/>
      <c r="X981" s="155"/>
      <c r="Y981" s="155"/>
      <c r="Z981" s="155"/>
      <c r="AA981" s="155"/>
      <c r="AB981" s="155"/>
      <c r="AC981" s="155"/>
      <c r="AD981" s="155"/>
      <c r="AE981" s="155"/>
    </row>
    <row r="982" spans="1:31">
      <c r="A982" s="155"/>
      <c r="B982" s="155"/>
      <c r="C982" s="155"/>
      <c r="D982" s="155"/>
      <c r="E982" s="155"/>
      <c r="F982" s="155"/>
      <c r="G982" s="155"/>
      <c r="H982" s="155"/>
      <c r="I982" s="155"/>
      <c r="J982" s="155"/>
      <c r="K982" s="155"/>
      <c r="L982" s="155"/>
      <c r="M982" s="155"/>
      <c r="N982" s="155"/>
      <c r="O982" s="155"/>
      <c r="P982" s="155"/>
      <c r="Q982" s="155"/>
      <c r="R982" s="155"/>
      <c r="S982" s="155"/>
      <c r="T982" s="155"/>
      <c r="U982" s="155"/>
      <c r="V982" s="155"/>
      <c r="W982" s="155"/>
      <c r="X982" s="155"/>
      <c r="Y982" s="155"/>
      <c r="Z982" s="155"/>
      <c r="AA982" s="155"/>
      <c r="AB982" s="155"/>
      <c r="AC982" s="155"/>
      <c r="AD982" s="155"/>
      <c r="AE982" s="155"/>
    </row>
    <row r="983" spans="1:31">
      <c r="A983" s="155"/>
      <c r="B983" s="155"/>
      <c r="C983" s="155"/>
      <c r="D983" s="155"/>
      <c r="E983" s="155"/>
      <c r="F983" s="155"/>
      <c r="G983" s="155"/>
      <c r="H983" s="155"/>
      <c r="I983" s="155"/>
      <c r="J983" s="155"/>
      <c r="K983" s="155"/>
      <c r="L983" s="155"/>
      <c r="M983" s="155"/>
      <c r="N983" s="155"/>
      <c r="O983" s="155"/>
      <c r="P983" s="155"/>
      <c r="Q983" s="155"/>
      <c r="R983" s="155"/>
      <c r="S983" s="155"/>
      <c r="T983" s="155"/>
      <c r="U983" s="155"/>
      <c r="V983" s="155"/>
      <c r="W983" s="155"/>
      <c r="X983" s="155"/>
      <c r="Y983" s="155"/>
      <c r="Z983" s="155"/>
      <c r="AA983" s="155"/>
      <c r="AB983" s="155"/>
      <c r="AC983" s="155"/>
      <c r="AD983" s="155"/>
      <c r="AE983" s="155"/>
    </row>
    <row r="984" spans="1:31">
      <c r="A984" s="155"/>
      <c r="B984" s="155"/>
      <c r="C984" s="155"/>
      <c r="D984" s="155"/>
      <c r="E984" s="155"/>
      <c r="F984" s="155"/>
      <c r="G984" s="155"/>
      <c r="H984" s="155"/>
      <c r="I984" s="155"/>
      <c r="J984" s="155"/>
      <c r="K984" s="155"/>
      <c r="L984" s="155"/>
      <c r="M984" s="155"/>
      <c r="N984" s="155"/>
      <c r="O984" s="155"/>
      <c r="P984" s="155"/>
      <c r="Q984" s="155"/>
      <c r="R984" s="155"/>
      <c r="S984" s="155"/>
      <c r="T984" s="155"/>
      <c r="U984" s="155"/>
      <c r="V984" s="155"/>
      <c r="W984" s="155"/>
      <c r="X984" s="155"/>
      <c r="Y984" s="155"/>
      <c r="Z984" s="155"/>
      <c r="AA984" s="155"/>
      <c r="AB984" s="155"/>
      <c r="AC984" s="155"/>
      <c r="AD984" s="155"/>
      <c r="AE984" s="155"/>
    </row>
    <row r="985" spans="1:31">
      <c r="A985" s="155"/>
      <c r="B985" s="155"/>
      <c r="C985" s="155"/>
      <c r="D985" s="155"/>
      <c r="E985" s="155"/>
      <c r="F985" s="155"/>
      <c r="G985" s="155"/>
      <c r="H985" s="155"/>
      <c r="I985" s="155"/>
      <c r="J985" s="155"/>
      <c r="K985" s="155"/>
      <c r="L985" s="155"/>
      <c r="M985" s="155"/>
      <c r="N985" s="155"/>
      <c r="O985" s="155"/>
      <c r="P985" s="155"/>
      <c r="Q985" s="155"/>
      <c r="R985" s="155"/>
      <c r="S985" s="155"/>
      <c r="T985" s="155"/>
      <c r="U985" s="155"/>
      <c r="V985" s="155"/>
      <c r="W985" s="155"/>
      <c r="X985" s="155"/>
      <c r="Y985" s="155"/>
      <c r="Z985" s="155"/>
      <c r="AA985" s="155"/>
      <c r="AB985" s="155"/>
      <c r="AC985" s="155"/>
      <c r="AD985" s="155"/>
      <c r="AE985" s="155"/>
    </row>
    <row r="986" spans="1:31">
      <c r="A986" s="155"/>
      <c r="B986" s="155"/>
      <c r="C986" s="155"/>
      <c r="D986" s="155"/>
      <c r="E986" s="155"/>
      <c r="F986" s="155"/>
      <c r="G986" s="155"/>
      <c r="H986" s="155"/>
      <c r="I986" s="155"/>
      <c r="J986" s="155"/>
      <c r="K986" s="155"/>
      <c r="L986" s="155"/>
      <c r="M986" s="155"/>
      <c r="N986" s="155"/>
      <c r="O986" s="155"/>
      <c r="P986" s="155"/>
      <c r="Q986" s="155"/>
      <c r="R986" s="155"/>
      <c r="S986" s="155"/>
      <c r="T986" s="155"/>
      <c r="U986" s="155"/>
      <c r="V986" s="155"/>
      <c r="W986" s="155"/>
      <c r="X986" s="155"/>
      <c r="Y986" s="155"/>
      <c r="Z986" s="155"/>
      <c r="AA986" s="155"/>
      <c r="AB986" s="155"/>
      <c r="AC986" s="155"/>
      <c r="AD986" s="155"/>
      <c r="AE986" s="155"/>
    </row>
    <row r="987" spans="1:31">
      <c r="A987" s="155"/>
      <c r="B987" s="155"/>
      <c r="C987" s="155"/>
      <c r="D987" s="155"/>
      <c r="E987" s="155"/>
      <c r="F987" s="155"/>
      <c r="G987" s="155"/>
      <c r="H987" s="155"/>
      <c r="I987" s="155"/>
      <c r="J987" s="155"/>
      <c r="K987" s="155"/>
      <c r="L987" s="155"/>
      <c r="M987" s="155"/>
      <c r="N987" s="155"/>
      <c r="O987" s="155"/>
      <c r="P987" s="155"/>
      <c r="Q987" s="155"/>
      <c r="R987" s="155"/>
      <c r="S987" s="155"/>
      <c r="T987" s="155"/>
      <c r="U987" s="155"/>
      <c r="V987" s="155"/>
      <c r="W987" s="155"/>
      <c r="X987" s="155"/>
      <c r="Y987" s="155"/>
      <c r="Z987" s="155"/>
      <c r="AA987" s="155"/>
      <c r="AB987" s="155"/>
      <c r="AC987" s="155"/>
      <c r="AD987" s="155"/>
      <c r="AE987" s="155"/>
    </row>
    <row r="988" spans="1:31">
      <c r="A988" s="155"/>
      <c r="B988" s="155"/>
      <c r="C988" s="155"/>
      <c r="D988" s="155"/>
      <c r="E988" s="155"/>
      <c r="F988" s="155"/>
      <c r="G988" s="155"/>
      <c r="H988" s="155"/>
      <c r="I988" s="155"/>
      <c r="J988" s="155"/>
      <c r="K988" s="155"/>
      <c r="L988" s="155"/>
      <c r="M988" s="155"/>
      <c r="N988" s="155"/>
      <c r="O988" s="155"/>
      <c r="P988" s="155"/>
      <c r="Q988" s="155"/>
      <c r="R988" s="155"/>
      <c r="S988" s="155"/>
      <c r="T988" s="155"/>
      <c r="U988" s="155"/>
      <c r="V988" s="155"/>
      <c r="W988" s="155"/>
      <c r="X988" s="155"/>
      <c r="Y988" s="155"/>
      <c r="Z988" s="155"/>
      <c r="AA988" s="155"/>
      <c r="AB988" s="155"/>
      <c r="AC988" s="155"/>
      <c r="AD988" s="155"/>
      <c r="AE988" s="155"/>
    </row>
    <row r="989" spans="1:31">
      <c r="A989" s="155"/>
      <c r="B989" s="155"/>
      <c r="C989" s="155"/>
      <c r="D989" s="155"/>
      <c r="E989" s="155"/>
      <c r="F989" s="155"/>
      <c r="G989" s="155"/>
      <c r="H989" s="155"/>
      <c r="I989" s="155"/>
      <c r="J989" s="155"/>
      <c r="K989" s="155"/>
      <c r="L989" s="155"/>
      <c r="M989" s="155"/>
      <c r="N989" s="155"/>
      <c r="O989" s="155"/>
      <c r="P989" s="155"/>
      <c r="Q989" s="155"/>
      <c r="R989" s="155"/>
      <c r="S989" s="155"/>
      <c r="T989" s="155"/>
      <c r="U989" s="155"/>
      <c r="V989" s="155"/>
      <c r="W989" s="155"/>
      <c r="X989" s="155"/>
      <c r="Y989" s="155"/>
      <c r="Z989" s="155"/>
      <c r="AA989" s="155"/>
      <c r="AB989" s="155"/>
      <c r="AC989" s="155"/>
      <c r="AD989" s="155"/>
      <c r="AE989" s="155"/>
    </row>
    <row r="990" spans="1:31">
      <c r="A990" s="155"/>
      <c r="B990" s="155"/>
      <c r="C990" s="155"/>
      <c r="D990" s="155"/>
      <c r="E990" s="155"/>
      <c r="F990" s="155"/>
      <c r="G990" s="155"/>
      <c r="H990" s="155"/>
      <c r="I990" s="155"/>
      <c r="J990" s="155"/>
      <c r="K990" s="155"/>
      <c r="L990" s="155"/>
      <c r="M990" s="155"/>
      <c r="N990" s="155"/>
      <c r="O990" s="155"/>
      <c r="P990" s="155"/>
      <c r="Q990" s="155"/>
      <c r="R990" s="155"/>
      <c r="S990" s="155"/>
      <c r="T990" s="155"/>
      <c r="U990" s="155"/>
      <c r="V990" s="155"/>
      <c r="W990" s="155"/>
      <c r="X990" s="155"/>
      <c r="Y990" s="155"/>
      <c r="Z990" s="155"/>
      <c r="AA990" s="155"/>
      <c r="AB990" s="155"/>
      <c r="AC990" s="155"/>
      <c r="AD990" s="155"/>
      <c r="AE990" s="155"/>
    </row>
    <row r="991" spans="1:31">
      <c r="A991" s="155"/>
      <c r="B991" s="155"/>
      <c r="C991" s="155"/>
      <c r="D991" s="155"/>
      <c r="E991" s="155"/>
      <c r="F991" s="155"/>
      <c r="G991" s="155"/>
      <c r="H991" s="155"/>
      <c r="I991" s="155"/>
      <c r="J991" s="155"/>
      <c r="K991" s="155"/>
      <c r="L991" s="155"/>
      <c r="M991" s="155"/>
      <c r="N991" s="155"/>
      <c r="O991" s="155"/>
      <c r="P991" s="155"/>
      <c r="Q991" s="155"/>
      <c r="R991" s="155"/>
      <c r="S991" s="155"/>
      <c r="T991" s="155"/>
      <c r="U991" s="155"/>
      <c r="V991" s="155"/>
      <c r="W991" s="155"/>
      <c r="X991" s="155"/>
      <c r="Y991" s="155"/>
      <c r="Z991" s="155"/>
      <c r="AA991" s="155"/>
      <c r="AB991" s="155"/>
      <c r="AC991" s="155"/>
      <c r="AD991" s="155"/>
      <c r="AE991" s="155"/>
    </row>
    <row r="992" spans="1:31">
      <c r="A992" s="155"/>
      <c r="B992" s="155"/>
      <c r="C992" s="155"/>
      <c r="D992" s="155"/>
      <c r="E992" s="155"/>
      <c r="F992" s="155"/>
      <c r="G992" s="155"/>
      <c r="H992" s="155"/>
      <c r="I992" s="155"/>
      <c r="J992" s="155"/>
      <c r="K992" s="155"/>
      <c r="L992" s="155"/>
      <c r="M992" s="155"/>
      <c r="N992" s="155"/>
      <c r="O992" s="155"/>
      <c r="P992" s="155"/>
      <c r="Q992" s="155"/>
      <c r="R992" s="155"/>
      <c r="S992" s="155"/>
      <c r="T992" s="155"/>
      <c r="U992" s="155"/>
      <c r="V992" s="155"/>
      <c r="W992" s="155"/>
      <c r="X992" s="155"/>
      <c r="Y992" s="155"/>
      <c r="Z992" s="155"/>
      <c r="AA992" s="155"/>
      <c r="AB992" s="155"/>
      <c r="AC992" s="155"/>
      <c r="AD992" s="155"/>
      <c r="AE992" s="155"/>
    </row>
    <row r="993" spans="1:31">
      <c r="A993" s="155"/>
      <c r="B993" s="155"/>
      <c r="C993" s="155"/>
      <c r="D993" s="155"/>
      <c r="E993" s="155"/>
      <c r="F993" s="155"/>
      <c r="G993" s="155"/>
      <c r="H993" s="155"/>
      <c r="I993" s="155"/>
      <c r="J993" s="155"/>
      <c r="K993" s="155"/>
      <c r="L993" s="155"/>
      <c r="M993" s="155"/>
      <c r="N993" s="155"/>
      <c r="O993" s="155"/>
      <c r="P993" s="155"/>
      <c r="Q993" s="155"/>
      <c r="R993" s="155"/>
      <c r="S993" s="155"/>
      <c r="T993" s="155"/>
      <c r="U993" s="155"/>
      <c r="V993" s="155"/>
      <c r="W993" s="155"/>
      <c r="X993" s="155"/>
      <c r="Y993" s="155"/>
      <c r="Z993" s="155"/>
      <c r="AA993" s="155"/>
      <c r="AB993" s="155"/>
      <c r="AC993" s="155"/>
      <c r="AD993" s="155"/>
      <c r="AE993" s="155"/>
    </row>
    <row r="994" spans="1:31">
      <c r="A994" s="155"/>
      <c r="B994" s="155"/>
      <c r="C994" s="155"/>
      <c r="D994" s="155"/>
      <c r="E994" s="155"/>
      <c r="F994" s="155"/>
      <c r="G994" s="155"/>
      <c r="H994" s="155"/>
      <c r="I994" s="155"/>
      <c r="J994" s="155"/>
      <c r="K994" s="155"/>
      <c r="L994" s="155"/>
      <c r="M994" s="155"/>
      <c r="N994" s="155"/>
      <c r="O994" s="155"/>
      <c r="P994" s="155"/>
      <c r="Q994" s="155"/>
      <c r="R994" s="155"/>
      <c r="S994" s="155"/>
      <c r="T994" s="155"/>
      <c r="U994" s="155"/>
      <c r="V994" s="155"/>
      <c r="W994" s="155"/>
      <c r="X994" s="155"/>
      <c r="Y994" s="155"/>
      <c r="Z994" s="155"/>
      <c r="AA994" s="155"/>
      <c r="AB994" s="155"/>
      <c r="AC994" s="155"/>
      <c r="AD994" s="155"/>
      <c r="AE994" s="155"/>
    </row>
    <row r="995" spans="1:31">
      <c r="A995" s="155"/>
      <c r="B995" s="155"/>
      <c r="C995" s="155"/>
      <c r="D995" s="155"/>
      <c r="E995" s="155"/>
      <c r="F995" s="155"/>
      <c r="G995" s="155"/>
      <c r="H995" s="155"/>
      <c r="I995" s="155"/>
      <c r="J995" s="155"/>
      <c r="K995" s="155"/>
      <c r="L995" s="155"/>
      <c r="M995" s="155"/>
      <c r="N995" s="155"/>
      <c r="O995" s="155"/>
      <c r="P995" s="155"/>
      <c r="Q995" s="155"/>
      <c r="R995" s="155"/>
      <c r="S995" s="155"/>
      <c r="T995" s="155"/>
      <c r="U995" s="155"/>
      <c r="V995" s="155"/>
      <c r="W995" s="155"/>
      <c r="X995" s="155"/>
      <c r="Y995" s="155"/>
      <c r="Z995" s="155"/>
      <c r="AA995" s="155"/>
      <c r="AB995" s="155"/>
      <c r="AC995" s="155"/>
      <c r="AD995" s="155"/>
      <c r="AE995" s="155"/>
    </row>
    <row r="996" spans="1:31">
      <c r="A996" s="155"/>
      <c r="B996" s="155"/>
      <c r="C996" s="155"/>
      <c r="D996" s="155"/>
      <c r="E996" s="155"/>
      <c r="F996" s="155"/>
      <c r="G996" s="155"/>
      <c r="H996" s="155"/>
      <c r="I996" s="155"/>
      <c r="J996" s="155"/>
      <c r="K996" s="155"/>
      <c r="L996" s="155"/>
      <c r="M996" s="155"/>
      <c r="N996" s="155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55"/>
      <c r="Z996" s="155"/>
      <c r="AA996" s="155"/>
      <c r="AB996" s="155"/>
      <c r="AC996" s="155"/>
      <c r="AD996" s="155"/>
      <c r="AE996" s="155"/>
    </row>
  </sheetData>
  <mergeCells count="22">
    <mergeCell ref="B21:B23"/>
    <mergeCell ref="C21:C23"/>
    <mergeCell ref="D21:D23"/>
    <mergeCell ref="E21:E23"/>
    <mergeCell ref="F21:F23"/>
    <mergeCell ref="G3:G5"/>
    <mergeCell ref="H3:H5"/>
    <mergeCell ref="I21:I23"/>
    <mergeCell ref="J21:J23"/>
    <mergeCell ref="K21:AD22"/>
    <mergeCell ref="G21:G23"/>
    <mergeCell ref="H21:H23"/>
    <mergeCell ref="B3:B5"/>
    <mergeCell ref="C3:C5"/>
    <mergeCell ref="D3:D5"/>
    <mergeCell ref="E3:E5"/>
    <mergeCell ref="F3:F5"/>
    <mergeCell ref="I3:I5"/>
    <mergeCell ref="J3:J5"/>
    <mergeCell ref="K3:AD3"/>
    <mergeCell ref="K4:V4"/>
    <mergeCell ref="W4:AD4"/>
  </mergeCells>
  <hyperlinks>
    <hyperlink ref="L30" r:id="rId1" location="inbox/QgrcJHsTnPCDTFCsgwXZtkvvmRWWtlDQxcG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6:Z31"/>
  <sheetViews>
    <sheetView workbookViewId="0"/>
  </sheetViews>
  <sheetFormatPr defaultColWidth="14.42578125" defaultRowHeight="15" customHeight="1"/>
  <cols>
    <col min="1" max="1" width="4.7109375" customWidth="1"/>
    <col min="3" max="3" width="63.7109375" customWidth="1"/>
    <col min="4" max="4" width="35.85546875" customWidth="1"/>
    <col min="5" max="5" width="22.140625" customWidth="1"/>
    <col min="6" max="6" width="22" customWidth="1"/>
    <col min="7" max="7" width="4.85546875" customWidth="1"/>
    <col min="8" max="8" width="65.28515625" customWidth="1"/>
    <col min="9" max="9" width="38.7109375" customWidth="1"/>
    <col min="10" max="10" width="26.7109375" customWidth="1"/>
  </cols>
  <sheetData>
    <row r="6" spans="1:26">
      <c r="B6" s="343" t="s">
        <v>407</v>
      </c>
      <c r="C6" s="296"/>
      <c r="D6" s="296"/>
      <c r="E6" s="296"/>
      <c r="F6" s="296"/>
    </row>
    <row r="8" spans="1:26">
      <c r="B8" s="344" t="s">
        <v>408</v>
      </c>
      <c r="C8" s="298"/>
      <c r="D8" s="298"/>
      <c r="E8" s="298"/>
      <c r="F8" s="302"/>
    </row>
    <row r="9" spans="1:26">
      <c r="A9" s="170"/>
      <c r="B9" s="286" t="s">
        <v>409</v>
      </c>
      <c r="C9" s="286" t="s">
        <v>410</v>
      </c>
      <c r="D9" s="286" t="s">
        <v>411</v>
      </c>
      <c r="E9" s="286" t="s">
        <v>412</v>
      </c>
      <c r="F9" s="286" t="s">
        <v>413</v>
      </c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spans="1:26">
      <c r="B10" s="287">
        <v>2</v>
      </c>
      <c r="C10" s="288" t="s">
        <v>414</v>
      </c>
      <c r="D10" s="289">
        <v>110160</v>
      </c>
      <c r="E10" s="289">
        <v>3672</v>
      </c>
      <c r="F10" s="289">
        <f t="shared" ref="F10:F11" si="0">D10-E10</f>
        <v>106488</v>
      </c>
    </row>
    <row r="11" spans="1:26">
      <c r="B11" s="287">
        <v>3</v>
      </c>
      <c r="C11" s="288" t="s">
        <v>415</v>
      </c>
      <c r="D11" s="345">
        <v>1094400</v>
      </c>
      <c r="E11" s="345">
        <v>9120</v>
      </c>
      <c r="F11" s="345">
        <f t="shared" si="0"/>
        <v>1085280</v>
      </c>
    </row>
    <row r="12" spans="1:26">
      <c r="B12" s="287">
        <v>3</v>
      </c>
      <c r="C12" s="288" t="s">
        <v>416</v>
      </c>
      <c r="D12" s="325"/>
      <c r="E12" s="325"/>
      <c r="F12" s="325"/>
    </row>
    <row r="13" spans="1:26">
      <c r="B13" s="346" t="s">
        <v>417</v>
      </c>
      <c r="C13" s="298"/>
      <c r="D13" s="289">
        <f t="shared" ref="D13:F13" si="1">SUM(D10:D12)</f>
        <v>1204560</v>
      </c>
      <c r="E13" s="289">
        <f t="shared" si="1"/>
        <v>12792</v>
      </c>
      <c r="F13" s="289">
        <f t="shared" si="1"/>
        <v>1191768</v>
      </c>
    </row>
    <row r="14" spans="1:26">
      <c r="B14" s="347" t="s">
        <v>418</v>
      </c>
      <c r="C14" s="298"/>
      <c r="D14" s="298"/>
      <c r="E14" s="298"/>
      <c r="F14" s="302"/>
    </row>
    <row r="17" spans="2:10">
      <c r="B17" s="349" t="s">
        <v>407</v>
      </c>
      <c r="C17" s="298"/>
      <c r="D17" s="298"/>
      <c r="E17" s="298"/>
      <c r="F17" s="302"/>
    </row>
    <row r="18" spans="2:10">
      <c r="B18" s="290"/>
      <c r="C18" s="290"/>
      <c r="D18" s="290"/>
      <c r="E18" s="290"/>
      <c r="F18" s="290"/>
    </row>
    <row r="19" spans="2:10">
      <c r="B19" s="344" t="s">
        <v>419</v>
      </c>
      <c r="C19" s="298"/>
      <c r="D19" s="298"/>
      <c r="E19" s="298"/>
      <c r="F19" s="302"/>
    </row>
    <row r="20" spans="2:10">
      <c r="B20" s="286" t="s">
        <v>409</v>
      </c>
      <c r="C20" s="286" t="s">
        <v>410</v>
      </c>
      <c r="D20" s="286" t="s">
        <v>420</v>
      </c>
      <c r="E20" s="286" t="s">
        <v>421</v>
      </c>
      <c r="F20" s="286" t="s">
        <v>422</v>
      </c>
    </row>
    <row r="21" spans="2:10">
      <c r="B21" s="287">
        <v>3</v>
      </c>
      <c r="C21" s="288" t="s">
        <v>423</v>
      </c>
      <c r="D21" s="291">
        <v>55850.5</v>
      </c>
      <c r="E21" s="291">
        <v>570</v>
      </c>
      <c r="F21" s="291">
        <f>D21+E21</f>
        <v>56420.5</v>
      </c>
    </row>
    <row r="22" spans="2:10">
      <c r="B22" s="346" t="s">
        <v>417</v>
      </c>
      <c r="C22" s="302"/>
      <c r="D22" s="289">
        <f>SUM(D21)</f>
        <v>55850.5</v>
      </c>
      <c r="E22" s="289"/>
      <c r="F22" s="289">
        <f>SUM(F21)</f>
        <v>56420.5</v>
      </c>
    </row>
    <row r="23" spans="2:10">
      <c r="B23" s="347" t="s">
        <v>424</v>
      </c>
      <c r="C23" s="298"/>
      <c r="D23" s="298"/>
      <c r="E23" s="298"/>
      <c r="F23" s="302"/>
    </row>
    <row r="26" spans="2:10">
      <c r="B26" s="344" t="s">
        <v>419</v>
      </c>
      <c r="C26" s="298"/>
      <c r="D26" s="298"/>
      <c r="E26" s="298"/>
      <c r="F26" s="302"/>
    </row>
    <row r="27" spans="2:10">
      <c r="B27" s="286" t="s">
        <v>409</v>
      </c>
      <c r="C27" s="286" t="s">
        <v>410</v>
      </c>
      <c r="D27" s="286" t="s">
        <v>425</v>
      </c>
      <c r="E27" s="286" t="s">
        <v>421</v>
      </c>
      <c r="F27" s="286" t="s">
        <v>422</v>
      </c>
      <c r="H27" s="350" t="s">
        <v>426</v>
      </c>
      <c r="I27" s="298"/>
      <c r="J27" s="302"/>
    </row>
    <row r="28" spans="2:10">
      <c r="B28" s="287">
        <v>4</v>
      </c>
      <c r="C28" s="288" t="s">
        <v>427</v>
      </c>
      <c r="D28" s="291">
        <v>56420.5</v>
      </c>
      <c r="E28" s="291">
        <v>2010</v>
      </c>
      <c r="F28" s="291">
        <f>D28+E28</f>
        <v>58430.5</v>
      </c>
      <c r="H28" s="292" t="s">
        <v>428</v>
      </c>
      <c r="I28" s="292" t="s">
        <v>429</v>
      </c>
      <c r="J28" s="292" t="s">
        <v>430</v>
      </c>
    </row>
    <row r="29" spans="2:10">
      <c r="B29" s="346" t="s">
        <v>417</v>
      </c>
      <c r="C29" s="302"/>
      <c r="D29" s="289">
        <f>SUM(D28)</f>
        <v>56420.5</v>
      </c>
      <c r="E29" s="289"/>
      <c r="F29" s="289">
        <f>SUM(F28)</f>
        <v>58430.5</v>
      </c>
      <c r="H29" s="293">
        <v>70257.5</v>
      </c>
      <c r="I29" s="291">
        <v>2010</v>
      </c>
      <c r="J29" s="294">
        <f>I29/H29</f>
        <v>2.8609045297655053E-2</v>
      </c>
    </row>
    <row r="30" spans="2:10">
      <c r="B30" s="347" t="s">
        <v>424</v>
      </c>
      <c r="C30" s="298"/>
      <c r="D30" s="298"/>
      <c r="E30" s="298"/>
      <c r="F30" s="302"/>
      <c r="H30" s="348" t="s">
        <v>431</v>
      </c>
      <c r="I30" s="298"/>
      <c r="J30" s="302"/>
    </row>
    <row r="31" spans="2:10">
      <c r="H31" s="348" t="s">
        <v>432</v>
      </c>
      <c r="I31" s="298"/>
      <c r="J31" s="302"/>
    </row>
  </sheetData>
  <mergeCells count="17">
    <mergeCell ref="B13:C13"/>
    <mergeCell ref="B14:F14"/>
    <mergeCell ref="B30:F30"/>
    <mergeCell ref="H30:J30"/>
    <mergeCell ref="H31:J31"/>
    <mergeCell ref="B17:F17"/>
    <mergeCell ref="B19:F19"/>
    <mergeCell ref="B22:C22"/>
    <mergeCell ref="B23:F23"/>
    <mergeCell ref="B26:F26"/>
    <mergeCell ref="H27:J27"/>
    <mergeCell ref="B29:C29"/>
    <mergeCell ref="B6:F6"/>
    <mergeCell ref="B8:F8"/>
    <mergeCell ref="D11:D12"/>
    <mergeCell ref="E11:E12"/>
    <mergeCell ref="F11:F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 do Contrato</vt:lpstr>
      <vt:lpstr>Resumo por Item</vt:lpstr>
      <vt:lpstr>Supressão covid (não aprovada)</vt:lpstr>
      <vt:lpstr>Cronograma</vt:lpstr>
      <vt:lpstr>Supressão COVID</vt:lpstr>
      <vt:lpstr>Controle quantidade</vt:lpstr>
      <vt:lpstr>ex solicitação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2023-04-12T14:44:22Z</dcterms:modified>
</cp:coreProperties>
</file>