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d.docs.live.net/21bb8263191372be/Área de Trabalho/"/>
    </mc:Choice>
  </mc:AlternateContent>
  <xr:revisionPtr revIDLastSave="0" documentId="8_{A80CFD22-652C-477E-91CE-5EE5CFBB7FF4}" xr6:coauthVersionLast="47" xr6:coauthVersionMax="47" xr10:uidLastSave="{00000000-0000-0000-0000-000000000000}"/>
  <bookViews>
    <workbookView xWindow="-108" yWindow="-108" windowWidth="23256" windowHeight="12576" xr2:uid="{00000000-000D-0000-FFFF-FFFF00000000}"/>
  </bookViews>
  <sheets>
    <sheet name="Resumo do Contrato" sheetId="2" r:id="rId1"/>
    <sheet name="Resumo por item" sheetId="4" r:id="rId2"/>
    <sheet name="Cronograma" sheetId="3"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 l="1"/>
  <c r="J13" i="3"/>
  <c r="J14" i="3"/>
  <c r="J15" i="3"/>
  <c r="J16" i="3"/>
  <c r="J17" i="3"/>
  <c r="J18" i="3"/>
  <c r="J19" i="3"/>
  <c r="J20" i="3"/>
  <c r="J21" i="3"/>
  <c r="J22" i="3"/>
  <c r="J23" i="3"/>
  <c r="J12" i="3"/>
  <c r="L22" i="3"/>
  <c r="I9" i="3"/>
  <c r="M22" i="3" s="1"/>
  <c r="I27" i="3"/>
  <c r="J10" i="4"/>
  <c r="J11" i="4" s="1"/>
  <c r="G9" i="3"/>
  <c r="H9" i="3" s="1"/>
  <c r="M9" i="3" s="1"/>
  <c r="D9" i="3"/>
  <c r="J4" i="4"/>
  <c r="B5" i="3"/>
  <c r="K9" i="3" l="1"/>
  <c r="L12" i="3" s="1"/>
  <c r="F3" i="3"/>
  <c r="B2" i="4"/>
  <c r="J5" i="4" l="1"/>
  <c r="E10" i="2" l="1"/>
  <c r="B6" i="3" l="1"/>
  <c r="G10" i="2"/>
  <c r="F10" i="2"/>
</calcChain>
</file>

<file path=xl/sharedStrings.xml><?xml version="1.0" encoding="utf-8"?>
<sst xmlns="http://schemas.openxmlformats.org/spreadsheetml/2006/main" count="74" uniqueCount="48">
  <si>
    <t>Valor Global</t>
  </si>
  <si>
    <t>Acréscimos %</t>
  </si>
  <si>
    <t>Supressões %</t>
  </si>
  <si>
    <t>Valor inicial do Contrato</t>
  </si>
  <si>
    <t>SEI Nº</t>
  </si>
  <si>
    <t>Valor Mensal</t>
  </si>
  <si>
    <t>Tipo de alteração</t>
  </si>
  <si>
    <t>Prazo</t>
  </si>
  <si>
    <t>Valor Total</t>
  </si>
  <si>
    <t>Cronograma das parcelas</t>
  </si>
  <si>
    <t>ITEM</t>
  </si>
  <si>
    <t>TOTAL</t>
  </si>
  <si>
    <t>UNID</t>
  </si>
  <si>
    <t>Parcela nº</t>
  </si>
  <si>
    <t>Valor Parcela</t>
  </si>
  <si>
    <t xml:space="preserve">DESCRIÇÃO </t>
  </si>
  <si>
    <t>CONTRATO 38/2021/RER</t>
  </si>
  <si>
    <t>23208.001058/2021-82</t>
  </si>
  <si>
    <t>Contratação de Empresa Seguradora parafornecimento de serviços de seguro contraacidentes pessoais, morte acidental,invalidez permanente total ou parcial poracidente, despesas médicas hospitalares eodontológicas, assistência especial, do tipocoletivo, auxílio funeral, ocorridos emqualquer parte do globo e em qualquerperíodo, aos estudantes regularmentematriculados no Instituto Federal deEducação, Ciência e Tecnologia de MinasGerais – IFMG, idades entre 14 e 70 anosnas modalidades presencial e à distância,que estejam realizando estágio obrigatório,e para os estudantes de outras instituiçõesde ensino que realizam estágio no IFMG.</t>
  </si>
  <si>
    <t>Serviço</t>
  </si>
  <si>
    <t>Quant. Total - Estimado vidas/mês</t>
  </si>
  <si>
    <t>Quant. Total - Estimado vidas/ano</t>
  </si>
  <si>
    <t>Valor Unitário vida/mês (R$)</t>
  </si>
  <si>
    <t>Valor Unitário vida/ano (R$)</t>
  </si>
  <si>
    <t>Valor Total Estimado Mês (R$)</t>
  </si>
  <si>
    <t>Valor Total Estimado Ano (R$)</t>
  </si>
  <si>
    <t>20/04/2021 a 19/04/2022</t>
  </si>
  <si>
    <t>Aditivo 01/2022</t>
  </si>
  <si>
    <t>Prorrogação</t>
  </si>
  <si>
    <t xml:space="preserve"> 20/04/2022 até 19/04/2023</t>
  </si>
  <si>
    <t>23208.000744/2022-17</t>
  </si>
  <si>
    <t>ADITIVO 01/2022 - Prorrogação</t>
  </si>
  <si>
    <t>1</t>
  </si>
  <si>
    <t>Aditivo 02/2023</t>
  </si>
  <si>
    <t>Acréscimo</t>
  </si>
  <si>
    <t>23208.000526/2023-63</t>
  </si>
  <si>
    <t>ADITIVO 02/2023 - ACRÉSCIMO</t>
  </si>
  <si>
    <t>Valor Acumulado</t>
  </si>
  <si>
    <t>novo valor mensal</t>
  </si>
  <si>
    <t>novo valor anual</t>
  </si>
  <si>
    <t>Diferença Mensal</t>
  </si>
  <si>
    <t>Valor do Termo</t>
  </si>
  <si>
    <t>Diferença</t>
  </si>
  <si>
    <t>ultimo dia do período calculado</t>
  </si>
  <si>
    <t>d-1 do INÍCIO do período calculado</t>
  </si>
  <si>
    <t>entende-se do período proporcional</t>
  </si>
  <si>
    <t>A partir de 02/03/2023</t>
  </si>
  <si>
    <t>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</si>
</sst>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43" formatCode="_-* #,##0.00_-;\-* #,##0.00_-;_-* &quot;-&quot;??_-;_-@_-"/>
    <numFmt numFmtId="164" formatCode="_-&quot;R$&quot;* #,##0.00_-;\-&quot;R$&quot;* #,##0.00_-;_-&quot;R$&quot;* &quot;-&quot;??_-;_-@_-"/>
    <numFmt numFmtId="165" formatCode="dd/mm/yy;@"/>
    <numFmt numFmtId="166" formatCode="&quot;R$&quot;\ #,##0.00"/>
    <numFmt numFmtId="171" formatCode="_-&quot;R$&quot;\ * #,##0.00_-;\-&quot;R$&quot;\ * #,##0.00_-;_-&quot;R$&quot;\ * &quot;-&quot;??_-;_-@"/>
    <numFmt numFmtId="172" formatCode="_-&quot;R$&quot;* #,##0.00_-;\-&quot;R$&quot;* #,##0.00_-;_-&quot;R$&quot;* &quot;-&quot;??_-;_-@"/>
    <numFmt numFmtId="173" formatCode="dd/mm/yy"/>
  </numFmts>
  <fonts count="19"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rgb="FF0070C0"/>
      <name val="Calibri"/>
      <family val="2"/>
      <scheme val="minor"/>
    </font>
    <font>
      <b/>
      <sz val="11"/>
      <name val="Calibri"/>
      <family val="2"/>
      <scheme val="minor"/>
    </font>
    <font>
      <b/>
      <sz val="12"/>
      <name val="Calibri"/>
      <family val="2"/>
      <scheme val="minor"/>
    </font>
    <font>
      <b/>
      <sz val="12"/>
      <color rgb="FF0070C0"/>
      <name val="Calibri"/>
      <family val="2"/>
      <scheme val="minor"/>
    </font>
    <font>
      <b/>
      <sz val="12"/>
      <color rgb="FFFF0000"/>
      <name val="Calibri"/>
      <family val="2"/>
      <scheme val="minor"/>
    </font>
    <font>
      <b/>
      <sz val="11"/>
      <color theme="1"/>
      <name val="Calibri"/>
      <family val="2"/>
      <scheme val="minor"/>
    </font>
    <font>
      <b/>
      <sz val="11"/>
      <color theme="0"/>
      <name val="Calibri"/>
      <family val="2"/>
      <scheme val="minor"/>
    </font>
    <font>
      <sz val="8"/>
      <name val="Calibri"/>
      <family val="2"/>
      <scheme val="minor"/>
    </font>
    <font>
      <b/>
      <sz val="11"/>
      <color theme="1"/>
      <name val="Calibri"/>
      <family val="2"/>
    </font>
    <font>
      <sz val="11"/>
      <name val="Calibri"/>
      <family val="2"/>
    </font>
    <font>
      <sz val="11"/>
      <color theme="1"/>
      <name val="Calibri"/>
      <family val="2"/>
    </font>
    <font>
      <b/>
      <sz val="11"/>
      <color theme="0"/>
      <name val="Calibri"/>
      <family val="2"/>
    </font>
    <font>
      <b/>
      <sz val="9"/>
      <color rgb="FF00B0F0"/>
      <name val="Calibri"/>
      <family val="2"/>
    </font>
    <font>
      <b/>
      <sz val="9"/>
      <color rgb="FFFF0000"/>
      <name val="Calibri"/>
      <family val="2"/>
    </font>
    <font>
      <sz val="8"/>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theme="3" tint="0.59999389629810485"/>
        <bgColor indexed="64"/>
      </patternFill>
    </fill>
    <fill>
      <patternFill patternType="solid">
        <fgColor rgb="FF8DB3E2"/>
        <bgColor rgb="FF8DB3E2"/>
      </patternFill>
    </fill>
    <fill>
      <patternFill patternType="solid">
        <fgColor rgb="FF92D050"/>
        <bgColor rgb="FF92D050"/>
      </patternFill>
    </fill>
    <fill>
      <patternFill patternType="solid">
        <fgColor rgb="FF00B0F0"/>
        <bgColor rgb="FF00B0F0"/>
      </patternFill>
    </fill>
    <fill>
      <patternFill patternType="solid">
        <fgColor theme="1"/>
        <bgColor theme="1"/>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rgb="FF000000"/>
      </left>
      <right/>
      <top/>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ck">
        <color rgb="FF000000"/>
      </right>
      <top/>
      <bottom/>
      <diagonal/>
    </border>
    <border>
      <left style="thick">
        <color rgb="FF000000"/>
      </left>
      <right style="thick">
        <color rgb="FF00B0F0"/>
      </right>
      <top style="thick">
        <color rgb="FF00B0F0"/>
      </top>
      <bottom style="thick">
        <color rgb="FF00B0F0"/>
      </bottom>
      <diagonal/>
    </border>
    <border>
      <left style="thick">
        <color rgb="FF000000"/>
      </left>
      <right style="thick">
        <color rgb="FFFF0000"/>
      </right>
      <top style="thick">
        <color rgb="FF00B0F0"/>
      </top>
      <bottom style="thick">
        <color rgb="FFFF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3" fillId="0" borderId="0" xfId="0" applyFont="1"/>
    <xf numFmtId="0" fontId="4" fillId="0" borderId="0" xfId="0" applyFont="1"/>
    <xf numFmtId="0" fontId="2" fillId="0" borderId="0" xfId="0" applyFont="1"/>
    <xf numFmtId="44" fontId="3" fillId="0" borderId="0" xfId="1" applyFont="1" applyBorder="1"/>
    <xf numFmtId="44" fontId="3" fillId="0" borderId="0" xfId="0" applyNumberFormat="1" applyFont="1"/>
    <xf numFmtId="44" fontId="3" fillId="0" borderId="0" xfId="1" applyFont="1"/>
    <xf numFmtId="44" fontId="4" fillId="0" borderId="0" xfId="1" applyFont="1"/>
    <xf numFmtId="44" fontId="2" fillId="0" borderId="0" xfId="1" applyFont="1"/>
    <xf numFmtId="164" fontId="3" fillId="0" borderId="0" xfId="0" applyNumberFormat="1" applyFont="1"/>
    <xf numFmtId="10" fontId="3" fillId="0" borderId="0" xfId="2" applyNumberFormat="1" applyFont="1"/>
    <xf numFmtId="164" fontId="4" fillId="0" borderId="0" xfId="0" applyNumberFormat="1" applyFont="1"/>
    <xf numFmtId="44" fontId="3" fillId="0" borderId="1" xfId="1" applyFont="1" applyBorder="1" applyAlignment="1">
      <alignment vertical="center" wrapText="1"/>
    </xf>
    <xf numFmtId="0" fontId="3" fillId="0" borderId="1" xfId="0" applyFont="1" applyBorder="1" applyAlignment="1">
      <alignment vertical="center"/>
    </xf>
    <xf numFmtId="44" fontId="3" fillId="0" borderId="1" xfId="1" applyFont="1" applyBorder="1" applyAlignment="1">
      <alignment vertical="center"/>
    </xf>
    <xf numFmtId="10" fontId="4" fillId="0" borderId="1" xfId="2" applyNumberFormat="1" applyFont="1" applyBorder="1" applyAlignment="1">
      <alignment horizontal="center" vertical="center"/>
    </xf>
    <xf numFmtId="10" fontId="2" fillId="0" borderId="1" xfId="2" applyNumberFormat="1" applyFont="1" applyBorder="1" applyAlignment="1">
      <alignment horizontal="center" vertical="center"/>
    </xf>
    <xf numFmtId="0" fontId="5" fillId="3" borderId="1" xfId="0" applyFont="1" applyFill="1" applyBorder="1" applyAlignment="1">
      <alignment vertical="center"/>
    </xf>
    <xf numFmtId="14" fontId="3" fillId="0" borderId="1" xfId="0" applyNumberFormat="1" applyFont="1" applyBorder="1" applyAlignment="1">
      <alignment vertical="center"/>
    </xf>
    <xf numFmtId="0" fontId="3" fillId="2" borderId="1" xfId="0" applyFont="1" applyFill="1" applyBorder="1" applyAlignment="1">
      <alignment vertical="center"/>
    </xf>
    <xf numFmtId="44" fontId="3" fillId="2" borderId="1" xfId="1" applyFont="1" applyFill="1" applyBorder="1" applyAlignment="1">
      <alignment vertical="center"/>
    </xf>
    <xf numFmtId="10" fontId="4" fillId="2" borderId="1" xfId="2" applyNumberFormat="1" applyFont="1" applyFill="1" applyBorder="1" applyAlignment="1">
      <alignment horizontal="center" vertical="center"/>
    </xf>
    <xf numFmtId="10" fontId="2" fillId="2" borderId="1" xfId="1" applyNumberFormat="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6" fillId="2" borderId="1" xfId="0" applyFont="1" applyFill="1" applyBorder="1" applyAlignment="1">
      <alignment vertical="center"/>
    </xf>
    <xf numFmtId="44" fontId="0" fillId="0" borderId="0" xfId="1" applyFont="1" applyFill="1" applyBorder="1"/>
    <xf numFmtId="0" fontId="0" fillId="0" borderId="0" xfId="0" applyAlignment="1">
      <alignment vertical="center"/>
    </xf>
    <xf numFmtId="0" fontId="9" fillId="0" borderId="1" xfId="0" applyFont="1" applyBorder="1" applyAlignment="1">
      <alignment horizontal="center" vertical="center" wrapText="1"/>
    </xf>
    <xf numFmtId="44" fontId="0" fillId="0" borderId="1" xfId="1" applyFont="1" applyBorder="1"/>
    <xf numFmtId="44" fontId="0" fillId="0" borderId="0" xfId="0" applyNumberFormat="1"/>
    <xf numFmtId="44" fontId="0" fillId="0" borderId="0" xfId="1" applyFont="1" applyBorder="1"/>
    <xf numFmtId="44" fontId="9" fillId="0" borderId="1" xfId="1" applyFont="1" applyFill="1" applyBorder="1" applyAlignment="1">
      <alignment horizontal="center" vertical="center" wrapText="1"/>
    </xf>
    <xf numFmtId="44" fontId="9" fillId="0" borderId="0" xfId="1" applyFont="1" applyBorder="1" applyAlignment="1">
      <alignment horizontal="center" vertical="center"/>
    </xf>
    <xf numFmtId="44" fontId="9" fillId="0" borderId="1" xfId="1" applyFont="1" applyBorder="1" applyAlignment="1">
      <alignment horizontal="center" vertical="center"/>
    </xf>
    <xf numFmtId="43" fontId="0" fillId="0" borderId="0" xfId="0" applyNumberFormat="1"/>
    <xf numFmtId="0" fontId="9" fillId="0" borderId="1" xfId="0" applyFont="1" applyBorder="1" applyAlignment="1">
      <alignment horizontal="center"/>
    </xf>
    <xf numFmtId="43" fontId="9" fillId="0" borderId="1" xfId="0" applyNumberFormat="1" applyFont="1" applyBorder="1"/>
    <xf numFmtId="14" fontId="5" fillId="3" borderId="1" xfId="0" applyNumberFormat="1" applyFont="1" applyFill="1" applyBorder="1" applyAlignment="1">
      <alignment vertical="center"/>
    </xf>
    <xf numFmtId="165" fontId="0" fillId="0" borderId="0" xfId="0" applyNumberFormat="1"/>
    <xf numFmtId="165" fontId="0" fillId="0" borderId="0" xfId="1" applyNumberFormat="1" applyFont="1" applyFill="1" applyBorder="1"/>
    <xf numFmtId="10" fontId="0" fillId="0" borderId="0" xfId="0" applyNumberFormat="1" applyAlignment="1">
      <alignment horizontal="center"/>
    </xf>
    <xf numFmtId="43" fontId="0" fillId="5" borderId="0" xfId="0" applyNumberFormat="1" applyFill="1"/>
    <xf numFmtId="0" fontId="0" fillId="5" borderId="0" xfId="0" applyFill="1"/>
    <xf numFmtId="43" fontId="9" fillId="5" borderId="0" xfId="0" applyNumberFormat="1" applyFont="1" applyFill="1"/>
    <xf numFmtId="166" fontId="0" fillId="5" borderId="0" xfId="0" applyNumberFormat="1" applyFill="1"/>
    <xf numFmtId="166" fontId="9" fillId="5" borderId="0" xfId="0" applyNumberFormat="1" applyFont="1" applyFill="1"/>
    <xf numFmtId="44" fontId="0" fillId="5" borderId="0" xfId="0" applyNumberFormat="1" applyFill="1"/>
    <xf numFmtId="164" fontId="0" fillId="5" borderId="0" xfId="0" applyNumberFormat="1" applyFill="1"/>
    <xf numFmtId="44" fontId="0" fillId="5" borderId="0" xfId="1" applyFont="1" applyFill="1" applyBorder="1"/>
    <xf numFmtId="44" fontId="0" fillId="0" borderId="1" xfId="1" applyFont="1" applyFill="1" applyBorder="1" applyAlignment="1">
      <alignment vertical="center"/>
    </xf>
    <xf numFmtId="44" fontId="0" fillId="0" borderId="0" xfId="1" applyFont="1" applyFill="1" applyBorder="1" applyAlignment="1">
      <alignment vertical="center"/>
    </xf>
    <xf numFmtId="0" fontId="0" fillId="0" borderId="1" xfId="0" applyBorder="1" applyAlignment="1">
      <alignment horizontal="center" vertical="center"/>
    </xf>
    <xf numFmtId="44" fontId="3" fillId="0" borderId="1" xfId="1" applyFon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vertical="center" wrapText="1"/>
    </xf>
    <xf numFmtId="49" fontId="0" fillId="0" borderId="1"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0" fontId="0" fillId="0" borderId="1" xfId="1" applyNumberFormat="1" applyFont="1" applyFill="1" applyBorder="1" applyAlignment="1">
      <alignment horizontal="center" vertical="center"/>
    </xf>
    <xf numFmtId="0" fontId="3" fillId="0" borderId="0" xfId="0" applyFont="1" applyAlignment="1">
      <alignment horizont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9" fillId="2" borderId="1" xfId="0" applyFont="1" applyFill="1" applyBorder="1" applyAlignment="1">
      <alignment horizontal="center"/>
    </xf>
    <xf numFmtId="0" fontId="9" fillId="0" borderId="1" xfId="0" applyFont="1" applyBorder="1" applyAlignment="1">
      <alignment horizontal="center"/>
    </xf>
    <xf numFmtId="0" fontId="10" fillId="4" borderId="1" xfId="0" applyFont="1" applyFill="1" applyBorder="1" applyAlignment="1">
      <alignment horizontal="center"/>
    </xf>
    <xf numFmtId="14" fontId="9" fillId="2" borderId="1" xfId="0" applyNumberFormat="1" applyFont="1" applyFill="1" applyBorder="1" applyAlignment="1">
      <alignment horizontal="center"/>
    </xf>
    <xf numFmtId="0" fontId="9" fillId="0" borderId="1" xfId="0" applyFont="1" applyBorder="1" applyAlignment="1">
      <alignment horizontal="center" vertical="center" wrapText="1"/>
    </xf>
    <xf numFmtId="10" fontId="9" fillId="2" borderId="1" xfId="0" applyNumberFormat="1" applyFont="1" applyFill="1" applyBorder="1" applyAlignment="1">
      <alignment horizontal="center"/>
    </xf>
    <xf numFmtId="0" fontId="9" fillId="5" borderId="5" xfId="0" applyFont="1" applyFill="1" applyBorder="1" applyAlignment="1">
      <alignment horizontal="center"/>
    </xf>
    <xf numFmtId="0" fontId="9" fillId="6" borderId="1" xfId="0" applyFont="1" applyFill="1" applyBorder="1" applyAlignment="1">
      <alignment horizontal="center"/>
    </xf>
    <xf numFmtId="3" fontId="0" fillId="0" borderId="1" xfId="0" applyNumberFormat="1" applyBorder="1" applyAlignment="1">
      <alignment horizontal="center" vertical="center"/>
    </xf>
    <xf numFmtId="44" fontId="9" fillId="5" borderId="0" xfId="1" applyFont="1" applyFill="1" applyBorder="1" applyAlignment="1">
      <alignment vertical="center" wrapText="1"/>
    </xf>
    <xf numFmtId="164" fontId="0" fillId="5" borderId="0" xfId="0" applyNumberFormat="1" applyFill="1" applyAlignment="1">
      <alignment vertical="center"/>
    </xf>
    <xf numFmtId="0" fontId="12" fillId="7" borderId="7" xfId="0" applyFont="1" applyFill="1" applyBorder="1" applyAlignment="1">
      <alignment horizontal="center"/>
    </xf>
    <xf numFmtId="0" fontId="13" fillId="0" borderId="8" xfId="0" applyFont="1" applyBorder="1"/>
    <xf numFmtId="0" fontId="13" fillId="0" borderId="9" xfId="0" applyFont="1" applyBorder="1"/>
    <xf numFmtId="171" fontId="12" fillId="8" borderId="10" xfId="0" applyNumberFormat="1" applyFont="1" applyFill="1" applyBorder="1" applyAlignment="1">
      <alignment horizontal="center" vertical="center" wrapText="1"/>
    </xf>
    <xf numFmtId="0" fontId="13" fillId="0" borderId="0" xfId="0" applyFont="1"/>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9" borderId="13" xfId="0" applyFont="1" applyFill="1" applyBorder="1" applyAlignment="1">
      <alignment horizontal="center" vertical="center" wrapText="1"/>
    </xf>
    <xf numFmtId="0" fontId="13" fillId="0" borderId="14" xfId="0" applyFont="1" applyBorder="1"/>
    <xf numFmtId="171" fontId="14" fillId="0" borderId="11" xfId="0" applyNumberFormat="1" applyFont="1" applyBorder="1"/>
    <xf numFmtId="171" fontId="14" fillId="0" borderId="12" xfId="0" applyNumberFormat="1" applyFont="1" applyBorder="1"/>
    <xf numFmtId="172" fontId="14" fillId="9" borderId="13" xfId="0" applyNumberFormat="1" applyFont="1" applyFill="1" applyBorder="1"/>
    <xf numFmtId="171" fontId="14" fillId="8" borderId="8" xfId="0" applyNumberFormat="1" applyFont="1" applyFill="1" applyBorder="1"/>
    <xf numFmtId="0" fontId="15" fillId="10" borderId="7" xfId="0" applyFont="1" applyFill="1" applyBorder="1" applyAlignment="1">
      <alignment horizontal="center"/>
    </xf>
    <xf numFmtId="0" fontId="13" fillId="0" borderId="15" xfId="0" applyFont="1" applyBorder="1"/>
    <xf numFmtId="0" fontId="15" fillId="10" borderId="12" xfId="0" applyFont="1" applyFill="1" applyBorder="1" applyAlignment="1">
      <alignment horizontal="center"/>
    </xf>
    <xf numFmtId="171" fontId="14" fillId="0" borderId="16" xfId="0" applyNumberFormat="1" applyFont="1" applyBorder="1"/>
    <xf numFmtId="171" fontId="14" fillId="0" borderId="0" xfId="0" applyNumberFormat="1" applyFont="1"/>
    <xf numFmtId="171" fontId="12" fillId="0" borderId="16" xfId="0" applyNumberFormat="1" applyFont="1" applyBorder="1" applyAlignment="1">
      <alignment horizontal="center" vertical="center" wrapText="1"/>
    </xf>
    <xf numFmtId="172" fontId="14" fillId="0" borderId="16" xfId="0" applyNumberFormat="1" applyFont="1" applyBorder="1"/>
    <xf numFmtId="0" fontId="14" fillId="0" borderId="16" xfId="0" applyFont="1" applyBorder="1"/>
    <xf numFmtId="0" fontId="14" fillId="0" borderId="0" xfId="0" applyFont="1"/>
    <xf numFmtId="173" fontId="14" fillId="0" borderId="17" xfId="0" applyNumberFormat="1" applyFont="1" applyBorder="1" applyAlignment="1">
      <alignment horizontal="center"/>
    </xf>
    <xf numFmtId="0" fontId="16" fillId="0" borderId="0" xfId="0" applyFont="1"/>
    <xf numFmtId="173" fontId="14" fillId="0" borderId="18" xfId="0" applyNumberFormat="1" applyFont="1" applyBorder="1" applyAlignment="1">
      <alignment horizontal="center"/>
    </xf>
    <xf numFmtId="0" fontId="17" fillId="0" borderId="0" xfId="0" applyFont="1"/>
    <xf numFmtId="0" fontId="14" fillId="0" borderId="6" xfId="0" applyFont="1" applyBorder="1" applyAlignment="1">
      <alignment horizontal="center" vertical="center"/>
    </xf>
    <xf numFmtId="0" fontId="12" fillId="0" borderId="0" xfId="0" applyFont="1"/>
    <xf numFmtId="173" fontId="14" fillId="0" borderId="0" xfId="0" applyNumberFormat="1" applyFont="1"/>
    <xf numFmtId="16" fontId="14" fillId="0" borderId="0" xfId="0" applyNumberFormat="1" applyFont="1"/>
    <xf numFmtId="171" fontId="12" fillId="0" borderId="19" xfId="0" applyNumberFormat="1" applyFont="1" applyBorder="1" applyAlignment="1">
      <alignment horizontal="center" vertical="center"/>
    </xf>
    <xf numFmtId="171" fontId="12" fillId="0" borderId="20" xfId="0" applyNumberFormat="1" applyFont="1" applyBorder="1" applyAlignment="1">
      <alignment horizontal="center" vertical="center" wrapText="1"/>
    </xf>
    <xf numFmtId="172" fontId="14" fillId="0" borderId="1" xfId="0" applyNumberFormat="1" applyFont="1" applyBorder="1" applyAlignment="1">
      <alignment vertical="center"/>
    </xf>
    <xf numFmtId="164" fontId="0" fillId="5" borderId="1" xfId="0" applyNumberFormat="1" applyFill="1" applyBorder="1" applyAlignment="1">
      <alignment vertical="center"/>
    </xf>
    <xf numFmtId="164" fontId="18" fillId="5" borderId="0" xfId="0" applyNumberFormat="1" applyFont="1" applyFill="1" applyAlignment="1">
      <alignment vertical="center"/>
    </xf>
    <xf numFmtId="164" fontId="18" fillId="5" borderId="0" xfId="0" applyNumberFormat="1" applyFont="1" applyFill="1"/>
  </cellXfs>
  <cellStyles count="3">
    <cellStyle name="Moeda" xfId="1" builtinId="4"/>
    <cellStyle name="Normal" xfId="0" builtinId="0"/>
    <cellStyle name="Porcentagem" xfId="2" builtinId="5"/>
  </cellStyles>
  <dxfs count="2">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16"/>
  <sheetViews>
    <sheetView showGridLines="0" tabSelected="1" workbookViewId="0">
      <selection activeCell="F7" sqref="F7"/>
    </sheetView>
  </sheetViews>
  <sheetFormatPr defaultColWidth="9.109375" defaultRowHeight="14.4" x14ac:dyDescent="0.3"/>
  <cols>
    <col min="1" max="1" width="3.88671875" style="1" customWidth="1"/>
    <col min="2" max="2" width="37.6640625" style="1" bestFit="1" customWidth="1"/>
    <col min="3" max="3" width="26.6640625" style="1" customWidth="1"/>
    <col min="4" max="4" width="24.5546875" style="1" bestFit="1" customWidth="1"/>
    <col min="5" max="5" width="21" style="1" customWidth="1"/>
    <col min="6" max="6" width="14.33203125" style="2" bestFit="1" customWidth="1"/>
    <col min="7" max="7" width="14.109375" style="3" bestFit="1" customWidth="1"/>
    <col min="8" max="8" width="20.44140625" style="1" bestFit="1" customWidth="1"/>
    <col min="9" max="9" width="17" style="1" bestFit="1" customWidth="1"/>
    <col min="10" max="10" width="13.6640625" style="1" bestFit="1" customWidth="1"/>
    <col min="11" max="11" width="9.109375" style="1"/>
    <col min="12" max="12" width="17" style="1" bestFit="1" customWidth="1"/>
    <col min="13" max="16384" width="9.109375" style="1"/>
  </cols>
  <sheetData>
    <row r="3" spans="2:10" ht="15.6" x14ac:dyDescent="0.3">
      <c r="B3" s="26" t="s">
        <v>16</v>
      </c>
      <c r="C3" s="23" t="s">
        <v>6</v>
      </c>
      <c r="D3" s="23" t="s">
        <v>7</v>
      </c>
      <c r="E3" s="23" t="s">
        <v>0</v>
      </c>
      <c r="F3" s="24" t="s">
        <v>1</v>
      </c>
      <c r="G3" s="25" t="s">
        <v>2</v>
      </c>
      <c r="H3" s="23" t="s">
        <v>4</v>
      </c>
      <c r="I3" s="60"/>
      <c r="J3" s="60"/>
    </row>
    <row r="4" spans="2:10" x14ac:dyDescent="0.3">
      <c r="B4" s="17" t="s">
        <v>3</v>
      </c>
      <c r="C4" s="14"/>
      <c r="D4" s="18" t="s">
        <v>26</v>
      </c>
      <c r="E4" s="14">
        <v>5880</v>
      </c>
      <c r="F4" s="15"/>
      <c r="G4" s="16"/>
      <c r="H4" s="18" t="s">
        <v>17</v>
      </c>
      <c r="I4" s="4"/>
    </row>
    <row r="5" spans="2:10" x14ac:dyDescent="0.3">
      <c r="B5" s="39" t="s">
        <v>27</v>
      </c>
      <c r="C5" s="14" t="s">
        <v>28</v>
      </c>
      <c r="D5" s="18" t="s">
        <v>29</v>
      </c>
      <c r="E5" s="14"/>
      <c r="F5" s="15"/>
      <c r="G5" s="16"/>
      <c r="H5" s="18" t="s">
        <v>30</v>
      </c>
      <c r="I5" s="4"/>
    </row>
    <row r="6" spans="2:10" x14ac:dyDescent="0.3">
      <c r="B6" s="39" t="s">
        <v>33</v>
      </c>
      <c r="C6" s="14" t="s">
        <v>34</v>
      </c>
      <c r="D6" s="18"/>
      <c r="E6" s="14">
        <v>1470</v>
      </c>
      <c r="F6" s="15">
        <f>E6/E4</f>
        <v>0.25</v>
      </c>
      <c r="G6" s="42"/>
      <c r="H6" s="18" t="s">
        <v>35</v>
      </c>
      <c r="I6" s="4"/>
    </row>
    <row r="7" spans="2:10" x14ac:dyDescent="0.3">
      <c r="B7" s="17"/>
      <c r="C7" s="14"/>
      <c r="D7" s="18"/>
      <c r="E7" s="14"/>
      <c r="F7" s="15"/>
      <c r="G7" s="16"/>
      <c r="H7" s="18"/>
      <c r="I7" s="4"/>
    </row>
    <row r="8" spans="2:10" x14ac:dyDescent="0.3">
      <c r="B8" s="17"/>
      <c r="C8" s="12"/>
      <c r="D8" s="13"/>
      <c r="E8" s="14"/>
      <c r="F8" s="15"/>
      <c r="G8" s="16"/>
      <c r="H8" s="13"/>
      <c r="I8" s="4"/>
    </row>
    <row r="9" spans="2:10" x14ac:dyDescent="0.3">
      <c r="B9" s="17"/>
      <c r="C9" s="12"/>
      <c r="D9" s="13"/>
      <c r="E9" s="14"/>
      <c r="F9" s="15"/>
      <c r="G9" s="16"/>
      <c r="H9" s="13"/>
      <c r="I9" s="4"/>
    </row>
    <row r="10" spans="2:10" x14ac:dyDescent="0.3">
      <c r="B10" s="61" t="s">
        <v>8</v>
      </c>
      <c r="C10" s="62"/>
      <c r="D10" s="63"/>
      <c r="E10" s="20">
        <f>SUM(E4:E9)</f>
        <v>7350</v>
      </c>
      <c r="F10" s="21">
        <f>SUM(F4:F9)</f>
        <v>0.25</v>
      </c>
      <c r="G10" s="22">
        <f>SUM(G4:G9)</f>
        <v>0</v>
      </c>
      <c r="H10" s="19"/>
      <c r="I10" s="5"/>
    </row>
    <row r="11" spans="2:10" x14ac:dyDescent="0.3">
      <c r="C11" s="6"/>
      <c r="E11" s="6"/>
      <c r="F11" s="7"/>
      <c r="G11" s="8"/>
    </row>
    <row r="12" spans="2:10" x14ac:dyDescent="0.3">
      <c r="E12" s="6"/>
      <c r="F12" s="11"/>
    </row>
    <row r="13" spans="2:10" x14ac:dyDescent="0.3">
      <c r="E13" s="10"/>
      <c r="F13" s="11"/>
      <c r="I13" s="9"/>
    </row>
    <row r="14" spans="2:10" x14ac:dyDescent="0.3">
      <c r="F14" s="11"/>
    </row>
    <row r="15" spans="2:10" x14ac:dyDescent="0.3">
      <c r="E15" s="9"/>
      <c r="F15" s="11"/>
    </row>
    <row r="16" spans="2:10" x14ac:dyDescent="0.3">
      <c r="F16" s="11"/>
    </row>
  </sheetData>
  <mergeCells count="2">
    <mergeCell ref="I3:J3"/>
    <mergeCell ref="B10:D10"/>
  </mergeCells>
  <conditionalFormatting sqref="C3:C9 C11:C1048576">
    <cfRule type="containsText" dxfId="1" priority="9" operator="containsText" text="acréscimo">
      <formula>NOT(ISERROR(SEARCH("acréscimo",C3)))</formula>
    </cfRule>
    <cfRule type="containsText" dxfId="0" priority="10" operator="containsText" text="supressão">
      <formula>NOT(ISERROR(SEARCH("supressão",C3)))</formula>
    </cfRule>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1"/>
  <sheetViews>
    <sheetView showGridLines="0" zoomScale="110" zoomScaleNormal="110" workbookViewId="0">
      <selection activeCell="B11" sqref="B11:I11"/>
    </sheetView>
  </sheetViews>
  <sheetFormatPr defaultRowHeight="14.4" x14ac:dyDescent="0.3"/>
  <cols>
    <col min="1" max="1" width="2.44140625" customWidth="1"/>
    <col min="3" max="3" width="44.109375" customWidth="1"/>
    <col min="5" max="5" width="29.109375" bestFit="1" customWidth="1"/>
    <col min="6" max="6" width="22.77734375" customWidth="1"/>
    <col min="7" max="7" width="12.88671875" bestFit="1" customWidth="1"/>
    <col min="8" max="8" width="13.88671875" customWidth="1"/>
    <col min="9" max="9" width="17.77734375" customWidth="1"/>
    <col min="10" max="10" width="17.33203125" customWidth="1"/>
    <col min="11" max="11" width="32" style="36" customWidth="1"/>
    <col min="12" max="13" width="22.109375" bestFit="1" customWidth="1"/>
  </cols>
  <sheetData>
    <row r="2" spans="2:12" x14ac:dyDescent="0.3">
      <c r="B2" s="64" t="str">
        <f>'Resumo do Contrato'!B3</f>
        <v>CONTRATO 38/2021/RER</v>
      </c>
      <c r="C2" s="64"/>
      <c r="D2" s="64"/>
      <c r="E2" s="64"/>
      <c r="F2" s="64"/>
      <c r="G2" s="64"/>
      <c r="H2" s="64"/>
      <c r="I2" s="64"/>
      <c r="J2" s="64"/>
    </row>
    <row r="3" spans="2:12" ht="28.8" x14ac:dyDescent="0.3">
      <c r="B3" s="37" t="s">
        <v>10</v>
      </c>
      <c r="C3" s="37" t="s">
        <v>15</v>
      </c>
      <c r="D3" s="37" t="s">
        <v>12</v>
      </c>
      <c r="E3" s="29" t="s">
        <v>20</v>
      </c>
      <c r="F3" s="29" t="s">
        <v>21</v>
      </c>
      <c r="G3" s="29" t="s">
        <v>22</v>
      </c>
      <c r="H3" s="29" t="s">
        <v>23</v>
      </c>
      <c r="I3" s="29" t="s">
        <v>24</v>
      </c>
      <c r="J3" s="29" t="s">
        <v>25</v>
      </c>
    </row>
    <row r="4" spans="2:12" ht="210.75" customHeight="1" x14ac:dyDescent="0.3">
      <c r="B4" s="53">
        <v>1</v>
      </c>
      <c r="C4" s="56" t="s">
        <v>18</v>
      </c>
      <c r="D4" s="53" t="s">
        <v>19</v>
      </c>
      <c r="E4" s="53">
        <v>350</v>
      </c>
      <c r="F4" s="53">
        <v>4200</v>
      </c>
      <c r="G4" s="53">
        <v>1.4</v>
      </c>
      <c r="H4" s="53">
        <v>16.8</v>
      </c>
      <c r="I4" s="54">
        <v>490</v>
      </c>
      <c r="J4" s="55">
        <f>I4*12</f>
        <v>5880</v>
      </c>
    </row>
    <row r="5" spans="2:12" x14ac:dyDescent="0.3">
      <c r="B5" s="65" t="s">
        <v>11</v>
      </c>
      <c r="C5" s="65"/>
      <c r="D5" s="65"/>
      <c r="E5" s="65"/>
      <c r="F5" s="65"/>
      <c r="G5" s="65"/>
      <c r="H5" s="65"/>
      <c r="I5" s="65"/>
      <c r="J5" s="38">
        <f>SUM(J4:J4)</f>
        <v>5880</v>
      </c>
    </row>
    <row r="7" spans="2:12" x14ac:dyDescent="0.3">
      <c r="B7" s="70"/>
      <c r="C7" s="70"/>
      <c r="D7" s="70"/>
      <c r="E7" s="70"/>
      <c r="F7" s="70"/>
      <c r="G7" s="70"/>
      <c r="H7" s="70"/>
      <c r="I7" s="70"/>
      <c r="J7" s="70"/>
      <c r="K7" s="43"/>
      <c r="L7" s="44"/>
    </row>
    <row r="8" spans="2:12" x14ac:dyDescent="0.3">
      <c r="B8" s="71" t="s">
        <v>36</v>
      </c>
      <c r="C8" s="71"/>
      <c r="D8" s="71"/>
      <c r="E8" s="71"/>
      <c r="F8" s="71"/>
      <c r="G8" s="71"/>
      <c r="H8" s="71"/>
      <c r="I8" s="71"/>
      <c r="J8" s="71"/>
      <c r="K8" s="45"/>
      <c r="L8" s="44"/>
    </row>
    <row r="9" spans="2:12" ht="107.25" customHeight="1" x14ac:dyDescent="0.3">
      <c r="B9" s="37" t="s">
        <v>10</v>
      </c>
      <c r="C9" s="37" t="s">
        <v>15</v>
      </c>
      <c r="D9" s="37" t="s">
        <v>12</v>
      </c>
      <c r="E9" s="29" t="s">
        <v>20</v>
      </c>
      <c r="F9" s="29" t="s">
        <v>21</v>
      </c>
      <c r="G9" s="29" t="s">
        <v>22</v>
      </c>
      <c r="H9" s="29" t="s">
        <v>23</v>
      </c>
      <c r="I9" s="29" t="s">
        <v>24</v>
      </c>
      <c r="J9" s="29" t="s">
        <v>25</v>
      </c>
      <c r="K9" s="46"/>
      <c r="L9" s="44"/>
    </row>
    <row r="10" spans="2:12" ht="201.6" x14ac:dyDescent="0.3">
      <c r="B10" s="53">
        <v>1</v>
      </c>
      <c r="C10" s="56" t="s">
        <v>18</v>
      </c>
      <c r="D10" s="53" t="s">
        <v>19</v>
      </c>
      <c r="E10" s="53">
        <v>437.5</v>
      </c>
      <c r="F10" s="72">
        <v>5250</v>
      </c>
      <c r="G10" s="53">
        <v>1.4</v>
      </c>
      <c r="H10" s="53">
        <v>16.8</v>
      </c>
      <c r="I10" s="54">
        <v>612.5</v>
      </c>
      <c r="J10" s="55">
        <f>I10*12</f>
        <v>7350</v>
      </c>
      <c r="K10" s="47"/>
      <c r="L10" s="44"/>
    </row>
    <row r="11" spans="2:12" x14ac:dyDescent="0.3">
      <c r="B11" s="65" t="s">
        <v>11</v>
      </c>
      <c r="C11" s="65"/>
      <c r="D11" s="65"/>
      <c r="E11" s="65"/>
      <c r="F11" s="65"/>
      <c r="G11" s="65"/>
      <c r="H11" s="65"/>
      <c r="I11" s="65"/>
      <c r="J11" s="38">
        <f>SUM(J10:J10)</f>
        <v>7350</v>
      </c>
      <c r="K11" s="43"/>
      <c r="L11" s="44"/>
    </row>
  </sheetData>
  <mergeCells count="5">
    <mergeCell ref="B11:I11"/>
    <mergeCell ref="B2:J2"/>
    <mergeCell ref="B5:I5"/>
    <mergeCell ref="B7:J7"/>
    <mergeCell ref="B8:J8"/>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9"/>
  <sheetViews>
    <sheetView showGridLines="0" topLeftCell="E4" workbookViewId="0">
      <selection activeCell="L16" sqref="L16"/>
    </sheetView>
  </sheetViews>
  <sheetFormatPr defaultColWidth="9.109375" defaultRowHeight="14.4" x14ac:dyDescent="0.3"/>
  <cols>
    <col min="1" max="1" width="4.109375" customWidth="1"/>
    <col min="2" max="2" width="11.44140625" customWidth="1"/>
    <col min="3" max="3" width="17.88671875" customWidth="1"/>
    <col min="4" max="4" width="19.109375" customWidth="1"/>
    <col min="5" max="5" width="13.88671875" customWidth="1"/>
    <col min="6" max="7" width="15.33203125" customWidth="1"/>
    <col min="8" max="8" width="16" customWidth="1"/>
    <col min="9" max="9" width="16.6640625" style="27" customWidth="1"/>
    <col min="10" max="10" width="13.88671875" customWidth="1"/>
    <col min="11" max="12" width="15.33203125" customWidth="1"/>
    <col min="13" max="13" width="16" customWidth="1"/>
    <col min="14" max="14" width="16.6640625" style="27" customWidth="1"/>
    <col min="15" max="15" width="9.109375" customWidth="1"/>
  </cols>
  <sheetData>
    <row r="1" spans="2:14" s="40" customFormat="1" x14ac:dyDescent="0.3">
      <c r="I1" s="41"/>
      <c r="N1" s="41"/>
    </row>
    <row r="2" spans="2:14" s="40" customFormat="1" x14ac:dyDescent="0.3">
      <c r="I2" s="41"/>
      <c r="N2" s="41"/>
    </row>
    <row r="3" spans="2:14" x14ac:dyDescent="0.3">
      <c r="F3">
        <f>F1-F2</f>
        <v>0</v>
      </c>
      <c r="I3"/>
      <c r="N3"/>
    </row>
    <row r="4" spans="2:14" x14ac:dyDescent="0.3">
      <c r="I4"/>
      <c r="N4"/>
    </row>
    <row r="5" spans="2:14" ht="14.4" customHeight="1" x14ac:dyDescent="0.3">
      <c r="B5" s="64" t="str">
        <f>'Resumo do Contrato'!B3</f>
        <v>CONTRATO 38/2021/RER</v>
      </c>
      <c r="C5" s="64"/>
      <c r="D5" s="64"/>
      <c r="E5" s="64" t="s">
        <v>31</v>
      </c>
      <c r="F5" s="64"/>
      <c r="G5" s="64"/>
      <c r="H5" s="78" t="s">
        <v>37</v>
      </c>
      <c r="I5" s="75" t="s">
        <v>36</v>
      </c>
      <c r="J5" s="76"/>
      <c r="K5" s="76"/>
      <c r="L5" s="77"/>
      <c r="M5" s="78" t="s">
        <v>37</v>
      </c>
      <c r="N5" s="73"/>
    </row>
    <row r="6" spans="2:14" x14ac:dyDescent="0.3">
      <c r="B6" s="67" t="str">
        <f>'Resumo do Contrato'!D4</f>
        <v>20/04/2021 a 19/04/2022</v>
      </c>
      <c r="C6" s="67"/>
      <c r="D6" s="67"/>
      <c r="E6" s="69" t="s">
        <v>29</v>
      </c>
      <c r="F6" s="67"/>
      <c r="G6" s="67"/>
      <c r="H6" s="79"/>
      <c r="I6" s="75" t="s">
        <v>46</v>
      </c>
      <c r="J6" s="76"/>
      <c r="K6" s="76"/>
      <c r="L6" s="77"/>
      <c r="M6" s="79"/>
      <c r="N6" s="73"/>
    </row>
    <row r="7" spans="2:14" x14ac:dyDescent="0.3">
      <c r="B7" s="64"/>
      <c r="C7" s="64"/>
      <c r="D7" s="64"/>
      <c r="E7" s="64"/>
      <c r="F7" s="64"/>
      <c r="G7" s="64"/>
      <c r="H7" s="79"/>
      <c r="I7" s="75"/>
      <c r="J7" s="76"/>
      <c r="K7" s="76"/>
      <c r="L7" s="77"/>
      <c r="M7" s="79"/>
      <c r="N7" s="73"/>
    </row>
    <row r="8" spans="2:14" s="28" customFormat="1" ht="28.8" x14ac:dyDescent="0.3">
      <c r="B8" s="68"/>
      <c r="C8" s="29" t="s">
        <v>5</v>
      </c>
      <c r="D8" s="29" t="s">
        <v>0</v>
      </c>
      <c r="E8" s="68"/>
      <c r="F8" s="29" t="s">
        <v>5</v>
      </c>
      <c r="G8" s="29" t="s">
        <v>0</v>
      </c>
      <c r="H8" s="83"/>
      <c r="I8" s="80" t="s">
        <v>38</v>
      </c>
      <c r="J8" s="81" t="s">
        <v>39</v>
      </c>
      <c r="K8" s="81" t="s">
        <v>40</v>
      </c>
      <c r="L8" s="82" t="s">
        <v>41</v>
      </c>
      <c r="M8" s="83"/>
      <c r="N8" s="73"/>
    </row>
    <row r="9" spans="2:14" x14ac:dyDescent="0.3">
      <c r="B9" s="68"/>
      <c r="C9" s="30">
        <v>490</v>
      </c>
      <c r="D9" s="14">
        <f>C9*12</f>
        <v>5880</v>
      </c>
      <c r="E9" s="68"/>
      <c r="F9" s="30">
        <v>490</v>
      </c>
      <c r="G9" s="14">
        <f>F9*12</f>
        <v>5880</v>
      </c>
      <c r="H9" s="87">
        <f>G9+C9</f>
        <v>6370</v>
      </c>
      <c r="I9" s="84">
        <f>J9/12</f>
        <v>612.5</v>
      </c>
      <c r="J9" s="85">
        <v>7350</v>
      </c>
      <c r="K9" s="85">
        <f>I9-F9</f>
        <v>122.5</v>
      </c>
      <c r="L9" s="86">
        <v>162.83000000000001</v>
      </c>
      <c r="M9" s="87">
        <f>L9+H9</f>
        <v>6532.83</v>
      </c>
      <c r="N9" s="50"/>
    </row>
    <row r="10" spans="2:14" x14ac:dyDescent="0.3">
      <c r="B10" s="66" t="s">
        <v>9</v>
      </c>
      <c r="C10" s="66"/>
      <c r="E10" s="66" t="s">
        <v>9</v>
      </c>
      <c r="F10" s="66"/>
      <c r="H10" s="92"/>
      <c r="I10" s="88" t="s">
        <v>9</v>
      </c>
      <c r="J10" s="89"/>
      <c r="K10" s="90"/>
      <c r="L10" s="91"/>
      <c r="M10" s="92"/>
      <c r="N10" s="48"/>
    </row>
    <row r="11" spans="2:14" s="32" customFormat="1" x14ac:dyDescent="0.3">
      <c r="B11" s="35" t="s">
        <v>13</v>
      </c>
      <c r="C11" s="33" t="s">
        <v>14</v>
      </c>
      <c r="D11" s="34"/>
      <c r="E11" s="35" t="s">
        <v>13</v>
      </c>
      <c r="F11" s="33" t="s">
        <v>14</v>
      </c>
      <c r="G11" s="34"/>
      <c r="H11" s="92"/>
      <c r="I11" s="105" t="s">
        <v>13</v>
      </c>
      <c r="J11" s="106" t="s">
        <v>42</v>
      </c>
      <c r="K11" s="106" t="s">
        <v>14</v>
      </c>
      <c r="L11" s="93"/>
      <c r="M11" s="92"/>
      <c r="N11" s="48"/>
    </row>
    <row r="12" spans="2:14" x14ac:dyDescent="0.3">
      <c r="B12" s="58" t="s">
        <v>32</v>
      </c>
      <c r="C12" s="51">
        <v>490</v>
      </c>
      <c r="E12" s="57">
        <v>13</v>
      </c>
      <c r="F12" s="51">
        <v>490</v>
      </c>
      <c r="H12" s="92"/>
      <c r="I12" s="57" t="s">
        <v>47</v>
      </c>
      <c r="J12" s="107">
        <f>K12-F12</f>
        <v>0</v>
      </c>
      <c r="K12" s="107">
        <v>490</v>
      </c>
      <c r="L12" s="94">
        <f>K9/30*J4</f>
        <v>0</v>
      </c>
      <c r="M12" s="92"/>
      <c r="N12" s="48"/>
    </row>
    <row r="13" spans="2:14" x14ac:dyDescent="0.3">
      <c r="B13" s="59">
        <v>2</v>
      </c>
      <c r="C13" s="51">
        <v>490</v>
      </c>
      <c r="E13" s="57">
        <v>14</v>
      </c>
      <c r="F13" s="51">
        <v>490</v>
      </c>
      <c r="H13" s="92"/>
      <c r="I13" s="57">
        <v>14</v>
      </c>
      <c r="J13" s="107">
        <f t="shared" ref="J13:J23" si="0">K13-F13</f>
        <v>0</v>
      </c>
      <c r="K13" s="107">
        <v>490</v>
      </c>
      <c r="L13" s="95"/>
      <c r="M13" s="92"/>
      <c r="N13" s="48"/>
    </row>
    <row r="14" spans="2:14" x14ac:dyDescent="0.3">
      <c r="B14" s="59">
        <v>3</v>
      </c>
      <c r="C14" s="51">
        <v>490</v>
      </c>
      <c r="E14" s="57">
        <v>15</v>
      </c>
      <c r="F14" s="51">
        <v>490</v>
      </c>
      <c r="H14" s="92"/>
      <c r="I14" s="57">
        <v>15</v>
      </c>
      <c r="J14" s="107">
        <f t="shared" si="0"/>
        <v>0</v>
      </c>
      <c r="K14" s="107">
        <v>490</v>
      </c>
      <c r="L14" s="95"/>
      <c r="M14" s="92"/>
      <c r="N14" s="48"/>
    </row>
    <row r="15" spans="2:14" x14ac:dyDescent="0.3">
      <c r="B15" s="59">
        <v>4</v>
      </c>
      <c r="C15" s="51">
        <v>490</v>
      </c>
      <c r="E15" s="57">
        <v>16</v>
      </c>
      <c r="F15" s="51">
        <v>490</v>
      </c>
      <c r="H15" s="92"/>
      <c r="I15" s="57">
        <v>16</v>
      </c>
      <c r="J15" s="107">
        <f t="shared" si="0"/>
        <v>0</v>
      </c>
      <c r="K15" s="107">
        <v>490</v>
      </c>
      <c r="L15" s="95"/>
      <c r="M15" s="92"/>
      <c r="N15" s="48"/>
    </row>
    <row r="16" spans="2:14" x14ac:dyDescent="0.3">
      <c r="B16" s="59">
        <v>5</v>
      </c>
      <c r="C16" s="51">
        <v>490</v>
      </c>
      <c r="E16" s="57">
        <v>17</v>
      </c>
      <c r="F16" s="51">
        <v>490</v>
      </c>
      <c r="H16" s="92"/>
      <c r="I16" s="57">
        <v>17</v>
      </c>
      <c r="J16" s="107">
        <f t="shared" si="0"/>
        <v>0</v>
      </c>
      <c r="K16" s="107">
        <v>490</v>
      </c>
      <c r="L16" s="95"/>
      <c r="M16" s="92"/>
      <c r="N16" s="48"/>
    </row>
    <row r="17" spans="2:14" x14ac:dyDescent="0.3">
      <c r="B17" s="59">
        <v>6</v>
      </c>
      <c r="C17" s="51">
        <v>490</v>
      </c>
      <c r="E17" s="57">
        <v>18</v>
      </c>
      <c r="F17" s="51">
        <v>490</v>
      </c>
      <c r="H17" s="92"/>
      <c r="I17" s="57">
        <v>18</v>
      </c>
      <c r="J17" s="107">
        <f t="shared" si="0"/>
        <v>0</v>
      </c>
      <c r="K17" s="107">
        <v>490</v>
      </c>
      <c r="L17" s="95"/>
      <c r="M17" s="92"/>
      <c r="N17" s="48"/>
    </row>
    <row r="18" spans="2:14" x14ac:dyDescent="0.3">
      <c r="B18" s="59">
        <v>7</v>
      </c>
      <c r="C18" s="51">
        <v>490</v>
      </c>
      <c r="E18" s="57">
        <v>19</v>
      </c>
      <c r="F18" s="51">
        <v>490</v>
      </c>
      <c r="H18" s="92"/>
      <c r="I18" s="57">
        <v>19</v>
      </c>
      <c r="J18" s="107">
        <f t="shared" si="0"/>
        <v>0</v>
      </c>
      <c r="K18" s="107">
        <v>490</v>
      </c>
      <c r="L18" s="96"/>
      <c r="M18" s="92"/>
      <c r="N18" s="48"/>
    </row>
    <row r="19" spans="2:14" x14ac:dyDescent="0.3">
      <c r="B19" s="59">
        <v>8</v>
      </c>
      <c r="C19" s="51">
        <v>490</v>
      </c>
      <c r="E19" s="57">
        <v>20</v>
      </c>
      <c r="F19" s="51">
        <v>490</v>
      </c>
      <c r="H19" s="49"/>
      <c r="I19" s="57">
        <v>20</v>
      </c>
      <c r="J19" s="107">
        <f t="shared" si="0"/>
        <v>0</v>
      </c>
      <c r="K19" s="107">
        <v>490</v>
      </c>
      <c r="L19" s="96"/>
      <c r="M19" s="92"/>
      <c r="N19" s="48"/>
    </row>
    <row r="20" spans="2:14" x14ac:dyDescent="0.3">
      <c r="B20" s="59">
        <v>9</v>
      </c>
      <c r="C20" s="51">
        <v>490</v>
      </c>
      <c r="E20" s="57">
        <v>21</v>
      </c>
      <c r="F20" s="51">
        <v>490</v>
      </c>
      <c r="H20" s="49"/>
      <c r="I20" s="57">
        <v>21</v>
      </c>
      <c r="J20" s="107">
        <f t="shared" si="0"/>
        <v>0</v>
      </c>
      <c r="K20" s="107">
        <v>490</v>
      </c>
      <c r="L20" s="96"/>
      <c r="M20" s="92"/>
      <c r="N20" s="48"/>
    </row>
    <row r="21" spans="2:14" x14ac:dyDescent="0.3">
      <c r="B21" s="59">
        <v>10</v>
      </c>
      <c r="C21" s="51">
        <v>490</v>
      </c>
      <c r="E21" s="57">
        <v>22</v>
      </c>
      <c r="F21" s="51">
        <v>490</v>
      </c>
      <c r="H21" s="49"/>
      <c r="I21" s="57">
        <v>22</v>
      </c>
      <c r="J21" s="107">
        <f t="shared" si="0"/>
        <v>0</v>
      </c>
      <c r="K21" s="107">
        <v>490</v>
      </c>
      <c r="L21" s="96"/>
      <c r="M21" s="92"/>
      <c r="N21" s="48"/>
    </row>
    <row r="22" spans="2:14" x14ac:dyDescent="0.3">
      <c r="B22" s="59">
        <v>11</v>
      </c>
      <c r="C22" s="51">
        <v>490</v>
      </c>
      <c r="E22" s="57">
        <v>23</v>
      </c>
      <c r="F22" s="51">
        <v>490</v>
      </c>
      <c r="H22" s="49"/>
      <c r="I22" s="57">
        <v>23</v>
      </c>
      <c r="J22" s="107">
        <f t="shared" si="0"/>
        <v>40.330000000000041</v>
      </c>
      <c r="K22" s="108">
        <v>530.33000000000004</v>
      </c>
      <c r="L22" s="109">
        <f>490/30*10</f>
        <v>163.33333333333331</v>
      </c>
      <c r="M22" s="110">
        <f>I9/30*18</f>
        <v>367.5</v>
      </c>
      <c r="N22" s="48"/>
    </row>
    <row r="23" spans="2:14" x14ac:dyDescent="0.3">
      <c r="B23" s="59">
        <v>12</v>
      </c>
      <c r="C23" s="51">
        <v>490</v>
      </c>
      <c r="E23" s="57">
        <v>24</v>
      </c>
      <c r="F23" s="51">
        <v>490</v>
      </c>
      <c r="H23" s="49"/>
      <c r="I23" s="57">
        <v>24</v>
      </c>
      <c r="J23" s="107">
        <f t="shared" si="0"/>
        <v>122.5</v>
      </c>
      <c r="K23" s="108">
        <v>612.5</v>
      </c>
      <c r="L23" s="74"/>
      <c r="M23" s="49"/>
      <c r="N23" s="48"/>
    </row>
    <row r="24" spans="2:14" ht="15" thickBot="1" x14ac:dyDescent="0.35">
      <c r="B24" s="52"/>
      <c r="C24" s="52"/>
      <c r="I24" s="31"/>
      <c r="N24"/>
    </row>
    <row r="25" spans="2:14" ht="15.6" thickTop="1" thickBot="1" x14ac:dyDescent="0.35">
      <c r="B25" s="52"/>
      <c r="C25" s="52"/>
      <c r="I25" s="97">
        <v>45004</v>
      </c>
      <c r="J25" s="98" t="s">
        <v>43</v>
      </c>
      <c r="K25" s="96"/>
      <c r="N25"/>
    </row>
    <row r="26" spans="2:14" ht="15.6" thickTop="1" thickBot="1" x14ac:dyDescent="0.35">
      <c r="B26" s="52"/>
      <c r="C26" s="52"/>
      <c r="I26" s="99">
        <v>44986</v>
      </c>
      <c r="J26" s="100" t="s">
        <v>44</v>
      </c>
      <c r="K26" s="96"/>
      <c r="N26"/>
    </row>
    <row r="27" spans="2:14" ht="15" thickTop="1" x14ac:dyDescent="0.3">
      <c r="B27" s="52"/>
      <c r="C27" s="52"/>
      <c r="I27" s="101">
        <f>I25-I26</f>
        <v>18</v>
      </c>
      <c r="J27" s="102" t="s">
        <v>42</v>
      </c>
      <c r="K27" s="96"/>
      <c r="N27"/>
    </row>
    <row r="28" spans="2:14" x14ac:dyDescent="0.3">
      <c r="B28" s="52"/>
      <c r="C28" s="52"/>
      <c r="I28" s="96"/>
      <c r="J28" s="100"/>
      <c r="K28" s="96"/>
    </row>
    <row r="29" spans="2:14" x14ac:dyDescent="0.3">
      <c r="B29" s="52"/>
      <c r="C29" s="52"/>
      <c r="I29" s="103"/>
      <c r="J29" s="96"/>
      <c r="K29" s="96"/>
    </row>
    <row r="30" spans="2:14" x14ac:dyDescent="0.3">
      <c r="B30" s="52"/>
      <c r="C30" s="52"/>
      <c r="I30" s="103"/>
      <c r="J30" s="98" t="s">
        <v>43</v>
      </c>
      <c r="K30" s="96"/>
    </row>
    <row r="31" spans="2:14" x14ac:dyDescent="0.3">
      <c r="B31" s="52"/>
      <c r="C31" s="52"/>
      <c r="I31" s="104"/>
      <c r="J31" s="96" t="s">
        <v>45</v>
      </c>
      <c r="K31" s="96"/>
    </row>
    <row r="32" spans="2:14" x14ac:dyDescent="0.3">
      <c r="B32" s="52"/>
      <c r="C32" s="52"/>
    </row>
    <row r="33" spans="2:3" x14ac:dyDescent="0.3">
      <c r="B33" s="52"/>
      <c r="C33" s="52"/>
    </row>
    <row r="34" spans="2:3" x14ac:dyDescent="0.3">
      <c r="B34" s="52"/>
      <c r="C34" s="52"/>
    </row>
    <row r="35" spans="2:3" x14ac:dyDescent="0.3">
      <c r="B35" s="52"/>
      <c r="C35" s="52"/>
    </row>
    <row r="36" spans="2:3" x14ac:dyDescent="0.3">
      <c r="B36" s="52"/>
      <c r="C36" s="52"/>
    </row>
    <row r="37" spans="2:3" x14ac:dyDescent="0.3">
      <c r="B37" s="52"/>
      <c r="C37" s="52"/>
    </row>
    <row r="38" spans="2:3" x14ac:dyDescent="0.3">
      <c r="B38" s="52"/>
      <c r="C38" s="52"/>
    </row>
    <row r="39" spans="2:3" x14ac:dyDescent="0.3">
      <c r="B39" s="52"/>
      <c r="C39" s="52"/>
    </row>
    <row r="40" spans="2:3" x14ac:dyDescent="0.3">
      <c r="B40" s="52"/>
      <c r="C40" s="52"/>
    </row>
    <row r="41" spans="2:3" x14ac:dyDescent="0.3">
      <c r="B41" s="52"/>
      <c r="C41" s="52"/>
    </row>
    <row r="42" spans="2:3" x14ac:dyDescent="0.3">
      <c r="B42" s="52"/>
      <c r="C42" s="52"/>
    </row>
    <row r="43" spans="2:3" x14ac:dyDescent="0.3">
      <c r="B43" s="52"/>
      <c r="C43" s="52"/>
    </row>
    <row r="44" spans="2:3" x14ac:dyDescent="0.3">
      <c r="B44" s="52"/>
      <c r="C44" s="52"/>
    </row>
    <row r="45" spans="2:3" x14ac:dyDescent="0.3">
      <c r="B45" s="52"/>
      <c r="C45" s="52"/>
    </row>
    <row r="46" spans="2:3" x14ac:dyDescent="0.3">
      <c r="B46" s="52"/>
      <c r="C46" s="52"/>
    </row>
    <row r="47" spans="2:3" x14ac:dyDescent="0.3">
      <c r="B47" s="52"/>
      <c r="C47" s="52"/>
    </row>
    <row r="48" spans="2:3" x14ac:dyDescent="0.3">
      <c r="B48" s="52"/>
      <c r="C48" s="52"/>
    </row>
    <row r="49" spans="2:3" x14ac:dyDescent="0.3">
      <c r="B49" s="52"/>
      <c r="C49" s="52"/>
    </row>
    <row r="50" spans="2:3" x14ac:dyDescent="0.3">
      <c r="B50" s="52"/>
      <c r="C50" s="52"/>
    </row>
    <row r="51" spans="2:3" x14ac:dyDescent="0.3">
      <c r="B51" s="52"/>
      <c r="C51" s="52"/>
    </row>
    <row r="52" spans="2:3" x14ac:dyDescent="0.3">
      <c r="B52" s="52"/>
      <c r="C52" s="52"/>
    </row>
    <row r="53" spans="2:3" x14ac:dyDescent="0.3">
      <c r="B53" s="52"/>
      <c r="C53" s="52"/>
    </row>
    <row r="54" spans="2:3" x14ac:dyDescent="0.3">
      <c r="B54" s="52"/>
      <c r="C54" s="52"/>
    </row>
    <row r="55" spans="2:3" x14ac:dyDescent="0.3">
      <c r="B55" s="52"/>
      <c r="C55" s="52"/>
    </row>
    <row r="56" spans="2:3" x14ac:dyDescent="0.3">
      <c r="B56" s="52"/>
      <c r="C56" s="52"/>
    </row>
    <row r="57" spans="2:3" x14ac:dyDescent="0.3">
      <c r="B57" s="52"/>
      <c r="C57" s="52"/>
    </row>
    <row r="58" spans="2:3" x14ac:dyDescent="0.3">
      <c r="B58" s="52"/>
      <c r="C58" s="52"/>
    </row>
    <row r="59" spans="2:3" x14ac:dyDescent="0.3">
      <c r="B59" s="52"/>
      <c r="C59" s="52"/>
    </row>
  </sheetData>
  <mergeCells count="16">
    <mergeCell ref="B10:C10"/>
    <mergeCell ref="E10:F10"/>
    <mergeCell ref="B6:D6"/>
    <mergeCell ref="B7:D7"/>
    <mergeCell ref="B8:B9"/>
    <mergeCell ref="B5:D5"/>
    <mergeCell ref="E5:G5"/>
    <mergeCell ref="E6:G6"/>
    <mergeCell ref="E7:G7"/>
    <mergeCell ref="E8:E9"/>
    <mergeCell ref="I5:L5"/>
    <mergeCell ref="I6:L6"/>
    <mergeCell ref="I7:L7"/>
    <mergeCell ref="I10:J10"/>
    <mergeCell ref="M5:M8"/>
    <mergeCell ref="H5:H8"/>
  </mergeCells>
  <phoneticPr fontId="11" type="noConversion"/>
  <pageMargins left="0.511811024" right="0.511811024" top="0.78740157499999996" bottom="0.78740157499999996" header="0.31496062000000002" footer="0.31496062000000002"/>
  <pageSetup paperSize="9" orientation="portrait" r:id="rId1"/>
  <ignoredErrors>
    <ignoredError sqref="B12 I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Resumo do Contrato</vt:lpstr>
      <vt:lpstr>Resumo por item</vt:lpstr>
      <vt:lpstr>Cronograma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 Konopka Bueno</dc:creator>
  <cp:lastModifiedBy>Kevin Carvalho</cp:lastModifiedBy>
  <dcterms:created xsi:type="dcterms:W3CDTF">2018-03-05T11:36:05Z</dcterms:created>
  <dcterms:modified xsi:type="dcterms:W3CDTF">2023-04-18T21:19:26Z</dcterms:modified>
</cp:coreProperties>
</file>