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sumo do Contrato" sheetId="1" state="visible" r:id="rId2"/>
    <sheet name="Resumo por item" sheetId="2" state="visible" r:id="rId3"/>
    <sheet name="Cronograma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<sst xmlns="http://schemas.openxmlformats.org/spreadsheetml/2006/main" count="319" uniqueCount="64">
  <si>
    <t xml:space="preserve">CONTRATO 067.2022</t>
  </si>
  <si>
    <t xml:space="preserve">Tipo de alteração</t>
  </si>
  <si>
    <t xml:space="preserve">Prazo</t>
  </si>
  <si>
    <t xml:space="preserve">Valor Global</t>
  </si>
  <si>
    <t xml:space="preserve">Acréscimos %</t>
  </si>
  <si>
    <t xml:space="preserve">Supressões %</t>
  </si>
  <si>
    <t xml:space="preserve">SEI Nº</t>
  </si>
  <si>
    <t xml:space="preserve">Valor inicial do Contrato</t>
  </si>
  <si>
    <t xml:space="preserve">26/09/2022 A 25/09/2023</t>
  </si>
  <si>
    <t xml:space="preserve">23212.001411/2022-46</t>
  </si>
  <si>
    <t xml:space="preserve">APOSTILAMENTO 001.2023-REPACTUAÇÃO</t>
  </si>
  <si>
    <t xml:space="preserve">A partir de 01/01/2023</t>
  </si>
  <si>
    <t xml:space="preserve">23212.000677/2023-52</t>
  </si>
  <si>
    <t xml:space="preserve">APOSTILAMENTO 002.2023-REPACTUAÇÃO</t>
  </si>
  <si>
    <t xml:space="preserve">A partir de 01/02/2023</t>
  </si>
  <si>
    <t xml:space="preserve">APOSTILAMENTO 003.2023-REPACTUAÇÃO</t>
  </si>
  <si>
    <t xml:space="preserve">A partir de 01/04/2023</t>
  </si>
  <si>
    <t xml:space="preserve">APOSTILAMENTO 004.2023-REPACTUAÇÃO</t>
  </si>
  <si>
    <t xml:space="preserve">A partir de 01/05/2023</t>
  </si>
  <si>
    <t xml:space="preserve">Valor Total</t>
  </si>
  <si>
    <t xml:space="preserve">Item</t>
  </si>
  <si>
    <t xml:space="preserve">Descrição do Cargo</t>
  </si>
  <si>
    <t xml:space="preserve">CBO</t>
  </si>
  <si>
    <t xml:space="preserve">Convenção Coletiva</t>
  </si>
  <si>
    <t xml:space="preserve">Piso Salarial</t>
  </si>
  <si>
    <t xml:space="preserve">Adc. Acumulo</t>
  </si>
  <si>
    <t xml:space="preserve">Adic. Insal.</t>
  </si>
  <si>
    <t xml:space="preserve">Carga Horaria </t>
  </si>
  <si>
    <t xml:space="preserve">Trab/ Posto</t>
  </si>
  <si>
    <t xml:space="preserve">Nº Postos</t>
  </si>
  <si>
    <t xml:space="preserve">Valor Unitário R$</t>
  </si>
  <si>
    <t xml:space="preserve">Valor Mensal R$ </t>
  </si>
  <si>
    <t xml:space="preserve">Valor Anual R$</t>
  </si>
  <si>
    <t xml:space="preserve">AUXILIAR ADMINISTRATIVO</t>
  </si>
  <si>
    <t xml:space="preserve">4110-05</t>
  </si>
  <si>
    <t xml:space="preserve">MG001277/2022</t>
  </si>
  <si>
    <t xml:space="preserve">40 horas</t>
  </si>
  <si>
    <t xml:space="preserve">AUXILIAR DE LIMPEZA I</t>
  </si>
  <si>
    <t xml:space="preserve">5143-20</t>
  </si>
  <si>
    <t xml:space="preserve">44 horas</t>
  </si>
  <si>
    <t xml:space="preserve">AUXILIAR DE LIMPEZA II</t>
  </si>
  <si>
    <t xml:space="preserve">AUXILIAR DE LIMPEZA III</t>
  </si>
  <si>
    <t xml:space="preserve">AUXILIAR DE MANUTENÇÃO PREDIAL</t>
  </si>
  <si>
    <t xml:space="preserve">5143-10</t>
  </si>
  <si>
    <t xml:space="preserve">CAPINEIRO</t>
  </si>
  <si>
    <t xml:space="preserve">6220-20</t>
  </si>
  <si>
    <t xml:space="preserve">ENCARREGADO</t>
  </si>
  <si>
    <t xml:space="preserve">4221-05</t>
  </si>
  <si>
    <t xml:space="preserve">VIGIA DIURNO</t>
  </si>
  <si>
    <t xml:space="preserve">5174-20</t>
  </si>
  <si>
    <t xml:space="preserve">12X36 horas</t>
  </si>
  <si>
    <t xml:space="preserve">VIGIA NOTURNO</t>
  </si>
  <si>
    <t xml:space="preserve">VALOR MENSAL E ANUAL</t>
  </si>
  <si>
    <t xml:space="preserve">Valor Mensal</t>
  </si>
  <si>
    <t xml:space="preserve">Novo valor Mensal</t>
  </si>
  <si>
    <t xml:space="preserve">Novo valor Anual</t>
  </si>
  <si>
    <t xml:space="preserve">Diferença Global</t>
  </si>
  <si>
    <t xml:space="preserve">Valor do Termo</t>
  </si>
  <si>
    <t xml:space="preserve">Cronograma das parcelas</t>
  </si>
  <si>
    <t xml:space="preserve">Parcela nº</t>
  </si>
  <si>
    <t xml:space="preserve">Valor Parcela</t>
  </si>
  <si>
    <t xml:space="preserve">Diferença</t>
  </si>
  <si>
    <t xml:space="preserve">Dias</t>
  </si>
  <si>
    <t xml:space="preserve">1º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</si>
</sst>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_-&quot;R$ &quot;* #,##0.00_-;&quot;-R$ &quot;* #,##0.00_-;_-&quot;R$ &quot;* \-??_-;_-@_-"/>
    <numFmt numFmtId="166" formatCode="_-* #,##0.00_-;\-* #,##0.00_-;_-* \-??_-;_-@_-"/>
    <numFmt numFmtId="167" formatCode="d/m/yyyy"/>
    <numFmt numFmtId="168" formatCode="0%"/>
    <numFmt numFmtId="169" formatCode="0.00%"/>
    <numFmt numFmtId="170" formatCode="0.000"/>
    <numFmt numFmtId="171" formatCode="_-&quot;R$&quot;* #,##0.00_-;&quot;-R$&quot;* #,##0.00_-;_-&quot;R$&quot;* \-??_-;_-@_-"/>
    <numFmt numFmtId="172" formatCode="General"/>
    <numFmt numFmtId="173" formatCode="[$R$-416]\ #,##0.00;[RED]\-[$R$-416]\ #,##0.00"/>
    <numFmt numFmtId="174" formatCode="dd/mm/yy;@"/>
    <numFmt numFmtId="175" formatCode="&quot;R$ &quot;#,##0.00;[RED]&quot;-R$ &quot;#,##0.00"/>
    <numFmt numFmtId="176" formatCode="dd/mm/yy"/>
  </numFmts>
  <fonts count="3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0070C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FFFFFF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6D9F1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6D9F1"/>
        <bgColor rgb="FFDDDDDD"/>
      </patternFill>
    </fill>
    <fill>
      <patternFill patternType="solid">
        <fgColor rgb="FF7DA7D8"/>
        <bgColor rgb="FF8EB4E3"/>
      </patternFill>
    </fill>
    <fill>
      <patternFill patternType="solid">
        <fgColor rgb="FF8EB4E3"/>
        <bgColor rgb="FF7DA7D8"/>
      </patternFill>
    </fill>
    <fill>
      <patternFill patternType="solid">
        <fgColor rgb="FF00B0F0"/>
        <bgColor rgb="FF33CC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4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8" borderId="1" applyFont="true" applyBorder="tru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9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1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9" fillId="0" borderId="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9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0" fillId="0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1" fillId="0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9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2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5" fillId="1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1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9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9" borderId="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0" fillId="9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1" fillId="9" borderId="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9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9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26" fillId="9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11" borderId="4" xfId="3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1" borderId="2" xfId="3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1" borderId="5" xfId="3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1" borderId="6" xfId="3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2" xfId="3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2" xfId="34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6" fontId="27" fillId="0" borderId="2" xfId="4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7" fillId="0" borderId="2" xfId="34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7" fillId="0" borderId="2" xfId="34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27" fillId="0" borderId="2" xfId="4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7" fillId="0" borderId="2" xfId="4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2" xfId="4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7" fillId="0" borderId="2" xfId="34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27" fillId="0" borderId="2" xfId="34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7" fillId="0" borderId="5" xfId="3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2" xfId="34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3" fontId="28" fillId="0" borderId="2" xfId="34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6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1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6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0" fillId="0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6" fillId="0" borderId="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0" borderId="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6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2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Error 9" xfId="25"/>
    <cellStyle name="Footnote 10" xfId="26"/>
    <cellStyle name="Good 11" xfId="27"/>
    <cellStyle name="Heading 1 13" xfId="28"/>
    <cellStyle name="Heading 12" xfId="29"/>
    <cellStyle name="Heading 2 14" xfId="30"/>
    <cellStyle name="Hyperlink 15" xfId="31"/>
    <cellStyle name="Moeda 2" xfId="32"/>
    <cellStyle name="Neutral 16" xfId="33"/>
    <cellStyle name="Normal 2" xfId="34"/>
    <cellStyle name="Normal 3" xfId="35"/>
    <cellStyle name="Note 17" xfId="36"/>
    <cellStyle name="Result 18" xfId="37"/>
    <cellStyle name="Status 19" xfId="38"/>
    <cellStyle name="Text 20" xfId="39"/>
    <cellStyle name="Vírgula 2" xfId="40"/>
    <cellStyle name="Warning 21" xfId="41"/>
  </cellStyles>
  <dxfs count="1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DDD"/>
      <rgbColor rgb="FF808080"/>
      <rgbColor rgb="FF7DA7D8"/>
      <rgbColor rgb="FF993366"/>
      <rgbColor rgb="FFFFFFCC"/>
      <rgbColor rgb="FFCCFFFF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8EB4E3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J3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8" activeCellId="0" sqref="E8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1" width="38.67"/>
    <col collapsed="false" customWidth="true" hidden="false" outlineLevel="0" max="3" min="3" style="1" width="26.71"/>
    <col collapsed="false" customWidth="true" hidden="false" outlineLevel="0" max="4" min="4" style="1" width="24.57"/>
    <col collapsed="false" customWidth="true" hidden="false" outlineLevel="0" max="5" min="5" style="1" width="20.99"/>
    <col collapsed="false" customWidth="true" hidden="false" outlineLevel="0" max="6" min="6" style="2" width="14.28"/>
    <col collapsed="false" customWidth="true" hidden="false" outlineLevel="0" max="7" min="7" style="3" width="14.15"/>
    <col collapsed="false" customWidth="true" hidden="false" outlineLevel="0" max="8" min="8" style="1" width="22.55"/>
    <col collapsed="false" customWidth="true" hidden="false" outlineLevel="0" max="9" min="9" style="4" width="17"/>
    <col collapsed="false" customWidth="true" hidden="false" outlineLevel="0" max="10" min="10" style="4" width="13.7"/>
    <col collapsed="false" customWidth="false" hidden="false" outlineLevel="0" max="11" min="11" style="1" width="9.14"/>
    <col collapsed="false" customWidth="true" hidden="false" outlineLevel="0" max="12" min="12" style="1" width="17"/>
    <col collapsed="false" customWidth="false" hidden="false" outlineLevel="0" max="1024" min="13" style="1" width="9.14"/>
  </cols>
  <sheetData>
    <row r="3" customFormat="false" ht="15.75" hidden="false" customHeight="false" outlineLevel="0" collapsed="false">
      <c r="B3" s="5" t="s">
        <v>0</v>
      </c>
      <c r="C3" s="6" t="s">
        <v>1</v>
      </c>
      <c r="D3" s="6" t="s">
        <v>2</v>
      </c>
      <c r="E3" s="6" t="s">
        <v>3</v>
      </c>
      <c r="F3" s="7" t="s">
        <v>4</v>
      </c>
      <c r="G3" s="8" t="s">
        <v>5</v>
      </c>
      <c r="H3" s="6" t="s">
        <v>6</v>
      </c>
      <c r="I3" s="9"/>
      <c r="J3" s="9"/>
    </row>
    <row r="4" customFormat="false" ht="15" hidden="false" customHeight="false" outlineLevel="0" collapsed="false">
      <c r="B4" s="10" t="s">
        <v>7</v>
      </c>
      <c r="C4" s="11"/>
      <c r="D4" s="12" t="s">
        <v>8</v>
      </c>
      <c r="E4" s="11" t="n">
        <v>778619.76</v>
      </c>
      <c r="F4" s="13"/>
      <c r="G4" s="14"/>
      <c r="H4" s="12" t="s">
        <v>9</v>
      </c>
      <c r="I4" s="15"/>
    </row>
    <row r="5" customFormat="false" ht="13.8" hidden="false" customHeight="false" outlineLevel="0" collapsed="false">
      <c r="B5" s="10" t="s">
        <v>10</v>
      </c>
      <c r="C5" s="11"/>
      <c r="D5" s="12" t="s">
        <v>11</v>
      </c>
      <c r="E5" s="11" t="n">
        <v>780313.92</v>
      </c>
      <c r="F5" s="13"/>
      <c r="G5" s="14"/>
      <c r="H5" s="12" t="s">
        <v>12</v>
      </c>
      <c r="I5" s="15"/>
    </row>
    <row r="6" customFormat="false" ht="13.8" hidden="false" customHeight="false" outlineLevel="0" collapsed="false">
      <c r="B6" s="10" t="s">
        <v>13</v>
      </c>
      <c r="C6" s="11"/>
      <c r="D6" s="12" t="s">
        <v>14</v>
      </c>
      <c r="E6" s="11" t="n">
        <v>785350.8</v>
      </c>
      <c r="F6" s="13"/>
      <c r="G6" s="14"/>
      <c r="H6" s="12" t="s">
        <v>12</v>
      </c>
      <c r="I6" s="15"/>
    </row>
    <row r="7" customFormat="false" ht="13.8" hidden="false" customHeight="false" outlineLevel="0" collapsed="false">
      <c r="B7" s="10" t="s">
        <v>15</v>
      </c>
      <c r="C7" s="16"/>
      <c r="D7" s="12" t="s">
        <v>16</v>
      </c>
      <c r="E7" s="11" t="n">
        <v>830624.04</v>
      </c>
      <c r="F7" s="13"/>
      <c r="G7" s="14"/>
      <c r="H7" s="12" t="s">
        <v>12</v>
      </c>
      <c r="I7" s="15"/>
    </row>
    <row r="8" customFormat="false" ht="13.8" hidden="false" customHeight="false" outlineLevel="0" collapsed="false">
      <c r="B8" s="10" t="s">
        <v>17</v>
      </c>
      <c r="C8" s="16"/>
      <c r="D8" s="12" t="s">
        <v>18</v>
      </c>
      <c r="E8" s="11" t="n">
        <v>830962.92</v>
      </c>
      <c r="F8" s="13"/>
      <c r="G8" s="14"/>
      <c r="H8" s="12" t="s">
        <v>12</v>
      </c>
      <c r="I8" s="15"/>
    </row>
    <row r="9" customFormat="false" ht="15" hidden="false" customHeight="false" outlineLevel="0" collapsed="false">
      <c r="B9" s="10"/>
      <c r="C9" s="16"/>
      <c r="D9" s="17"/>
      <c r="E9" s="11"/>
      <c r="F9" s="13"/>
      <c r="G9" s="14"/>
      <c r="H9" s="17"/>
      <c r="I9" s="15"/>
    </row>
    <row r="10" customFormat="false" ht="15" hidden="false" customHeight="false" outlineLevel="0" collapsed="false">
      <c r="B10" s="18"/>
      <c r="C10" s="16"/>
      <c r="D10" s="17"/>
      <c r="E10" s="11"/>
      <c r="F10" s="13"/>
      <c r="G10" s="14"/>
      <c r="H10" s="17"/>
      <c r="I10" s="15"/>
    </row>
    <row r="11" customFormat="false" ht="15" hidden="false" customHeight="false" outlineLevel="0" collapsed="false">
      <c r="B11" s="10"/>
      <c r="C11" s="11"/>
      <c r="D11" s="17"/>
      <c r="E11" s="11"/>
      <c r="F11" s="13"/>
      <c r="G11" s="14"/>
      <c r="H11" s="17"/>
      <c r="I11" s="15"/>
    </row>
    <row r="12" customFormat="false" ht="15" hidden="false" customHeight="false" outlineLevel="0" collapsed="false">
      <c r="B12" s="10"/>
      <c r="C12" s="11"/>
      <c r="D12" s="17"/>
      <c r="E12" s="11"/>
      <c r="F12" s="13"/>
      <c r="G12" s="14"/>
      <c r="H12" s="17"/>
      <c r="I12" s="15"/>
    </row>
    <row r="13" customFormat="false" ht="15" hidden="false" customHeight="false" outlineLevel="0" collapsed="false">
      <c r="B13" s="10"/>
      <c r="C13" s="11"/>
      <c r="D13" s="17"/>
      <c r="E13" s="11"/>
      <c r="F13" s="13"/>
      <c r="G13" s="14"/>
      <c r="H13" s="17"/>
      <c r="I13" s="15"/>
    </row>
    <row r="14" customFormat="false" ht="15" hidden="false" customHeight="false" outlineLevel="0" collapsed="false">
      <c r="B14" s="10"/>
      <c r="C14" s="11"/>
      <c r="D14" s="12"/>
      <c r="E14" s="11"/>
      <c r="F14" s="13"/>
      <c r="G14" s="14"/>
      <c r="H14" s="12"/>
      <c r="I14" s="15"/>
    </row>
    <row r="15" customFormat="false" ht="15" hidden="false" customHeight="false" outlineLevel="0" collapsed="false">
      <c r="B15" s="10"/>
      <c r="C15" s="11"/>
      <c r="D15" s="12"/>
      <c r="E15" s="11"/>
      <c r="F15" s="13"/>
      <c r="G15" s="14"/>
      <c r="H15" s="19"/>
      <c r="I15" s="15"/>
    </row>
    <row r="16" customFormat="false" ht="15" hidden="false" customHeight="false" outlineLevel="0" collapsed="false">
      <c r="B16" s="10"/>
      <c r="C16" s="11"/>
      <c r="D16" s="12"/>
      <c r="E16" s="11"/>
      <c r="F16" s="13"/>
      <c r="G16" s="14"/>
      <c r="H16" s="12"/>
      <c r="I16" s="15"/>
    </row>
    <row r="17" customFormat="false" ht="15" hidden="false" customHeight="false" outlineLevel="0" collapsed="false">
      <c r="B17" s="10"/>
      <c r="C17" s="11"/>
      <c r="D17" s="17"/>
      <c r="E17" s="11"/>
      <c r="F17" s="13"/>
      <c r="G17" s="14"/>
      <c r="H17" s="17"/>
      <c r="I17" s="15"/>
    </row>
    <row r="18" customFormat="false" ht="15" hidden="false" customHeight="false" outlineLevel="0" collapsed="false">
      <c r="B18" s="10"/>
      <c r="C18" s="11"/>
      <c r="D18" s="17"/>
      <c r="E18" s="11"/>
      <c r="F18" s="13"/>
      <c r="G18" s="14"/>
      <c r="H18" s="17"/>
      <c r="I18" s="15"/>
    </row>
    <row r="19" customFormat="false" ht="15" hidden="false" customHeight="false" outlineLevel="0" collapsed="false">
      <c r="B19" s="10"/>
      <c r="C19" s="11"/>
      <c r="D19" s="17"/>
      <c r="E19" s="11"/>
      <c r="F19" s="13"/>
      <c r="G19" s="14"/>
      <c r="H19" s="17"/>
      <c r="I19" s="15"/>
      <c r="J19" s="20"/>
    </row>
    <row r="20" customFormat="false" ht="15" hidden="false" customHeight="false" outlineLevel="0" collapsed="false">
      <c r="B20" s="10"/>
      <c r="C20" s="11"/>
      <c r="D20" s="17"/>
      <c r="E20" s="11"/>
      <c r="F20" s="13"/>
      <c r="G20" s="14"/>
      <c r="H20" s="17"/>
      <c r="I20" s="15"/>
      <c r="J20" s="20"/>
    </row>
    <row r="21" customFormat="false" ht="15" hidden="false" customHeight="false" outlineLevel="0" collapsed="false">
      <c r="B21" s="10"/>
      <c r="C21" s="11"/>
      <c r="D21" s="17"/>
      <c r="E21" s="11"/>
      <c r="F21" s="13"/>
      <c r="G21" s="14"/>
      <c r="H21" s="17"/>
      <c r="I21" s="15"/>
      <c r="J21" s="20"/>
    </row>
    <row r="22" customFormat="false" ht="15" hidden="false" customHeight="false" outlineLevel="0" collapsed="false">
      <c r="B22" s="10"/>
      <c r="C22" s="11"/>
      <c r="D22" s="17"/>
      <c r="E22" s="11"/>
      <c r="F22" s="13"/>
      <c r="G22" s="14"/>
      <c r="H22" s="17"/>
      <c r="I22" s="15"/>
      <c r="J22" s="20"/>
    </row>
    <row r="23" customFormat="false" ht="15" hidden="false" customHeight="false" outlineLevel="0" collapsed="false">
      <c r="B23" s="10"/>
      <c r="C23" s="11"/>
      <c r="D23" s="17"/>
      <c r="E23" s="11"/>
      <c r="F23" s="13"/>
      <c r="G23" s="14"/>
      <c r="H23" s="17"/>
      <c r="I23" s="15"/>
      <c r="J23" s="20"/>
    </row>
    <row r="24" customFormat="false" ht="15" hidden="false" customHeight="false" outlineLevel="0" collapsed="false">
      <c r="B24" s="10"/>
      <c r="C24" s="11"/>
      <c r="D24" s="17"/>
      <c r="E24" s="11"/>
      <c r="F24" s="13"/>
      <c r="G24" s="14"/>
      <c r="H24" s="17"/>
      <c r="I24" s="15"/>
      <c r="J24" s="20"/>
    </row>
    <row r="25" customFormat="false" ht="15" hidden="false" customHeight="false" outlineLevel="0" collapsed="false">
      <c r="B25" s="10"/>
      <c r="C25" s="11"/>
      <c r="D25" s="17"/>
      <c r="E25" s="11"/>
      <c r="F25" s="13"/>
      <c r="G25" s="14"/>
      <c r="H25" s="17"/>
      <c r="I25" s="15"/>
      <c r="J25" s="20"/>
    </row>
    <row r="26" customFormat="false" ht="15" hidden="false" customHeight="false" outlineLevel="0" collapsed="false">
      <c r="B26" s="21"/>
      <c r="C26" s="16"/>
      <c r="D26" s="17"/>
      <c r="E26" s="11"/>
      <c r="F26" s="13"/>
      <c r="G26" s="14"/>
      <c r="H26" s="17"/>
      <c r="I26" s="15"/>
      <c r="J26" s="20"/>
    </row>
    <row r="27" customFormat="false" ht="15" hidden="false" customHeight="false" outlineLevel="0" collapsed="false">
      <c r="B27" s="22" t="s">
        <v>19</v>
      </c>
      <c r="C27" s="22"/>
      <c r="D27" s="22"/>
      <c r="E27" s="23" t="n">
        <f aca="false">SUM(E4:E26)</f>
        <v>4005871.44</v>
      </c>
      <c r="F27" s="24" t="n">
        <f aca="false">SUM(F4:F26)</f>
        <v>0</v>
      </c>
      <c r="G27" s="25" t="n">
        <f aca="false">SUM(G4:G26)</f>
        <v>0</v>
      </c>
      <c r="H27" s="26"/>
      <c r="I27" s="27"/>
    </row>
    <row r="28" customFormat="false" ht="15" hidden="false" customHeight="false" outlineLevel="0" collapsed="false">
      <c r="C28" s="15"/>
      <c r="E28" s="15"/>
      <c r="F28" s="28"/>
      <c r="G28" s="29"/>
    </row>
    <row r="29" customFormat="false" ht="15" hidden="false" customHeight="false" outlineLevel="0" collapsed="false">
      <c r="E29" s="15"/>
      <c r="F29" s="30"/>
    </row>
    <row r="30" customFormat="false" ht="15" hidden="false" customHeight="false" outlineLevel="0" collapsed="false">
      <c r="E30" s="31"/>
      <c r="F30" s="30"/>
      <c r="I30" s="32"/>
    </row>
    <row r="31" customFormat="false" ht="15" hidden="false" customHeight="false" outlineLevel="0" collapsed="false">
      <c r="E31" s="33"/>
      <c r="F31" s="30"/>
    </row>
    <row r="32" customFormat="false" ht="15" hidden="false" customHeight="false" outlineLevel="0" collapsed="false">
      <c r="E32" s="34"/>
      <c r="F32" s="30"/>
    </row>
    <row r="33" customFormat="false" ht="15" hidden="false" customHeight="false" outlineLevel="0" collapsed="false">
      <c r="F33" s="30"/>
    </row>
  </sheetData>
  <mergeCells count="2">
    <mergeCell ref="I3:J3"/>
    <mergeCell ref="B27:D27"/>
  </mergeCells>
  <conditionalFormatting sqref="C18:C20 C28:C1048576 C3:C16">
    <cfRule type="containsText" priority="2" operator="containsText" aboveAverage="0" equalAverage="0" bottom="0" percent="0" rank="0" text="acréscimo" dxfId="0">
      <formula>NOT(ISERROR(SEARCH("acréscimo",C3)))</formula>
    </cfRule>
    <cfRule type="containsText" priority="3" operator="containsText" aboveAverage="0" equalAverage="0" bottom="0" percent="0" rank="0" text="supressão" dxfId="1">
      <formula>NOT(ISERROR(SEARCH("supressão",C3)))</formula>
    </cfRule>
  </conditionalFormatting>
  <conditionalFormatting sqref="C17">
    <cfRule type="containsText" priority="4" operator="containsText" aboveAverage="0" equalAverage="0" bottom="0" percent="0" rank="0" text="acréscimo" dxfId="2">
      <formula>NOT(ISERROR(SEARCH("acréscimo",C17)))</formula>
    </cfRule>
    <cfRule type="containsText" priority="5" operator="containsText" aboveAverage="0" equalAverage="0" bottom="0" percent="0" rank="0" text="supressão" dxfId="3">
      <formula>NOT(ISERROR(SEARCH("supressão",C17)))</formula>
    </cfRule>
  </conditionalFormatting>
  <conditionalFormatting sqref="C21">
    <cfRule type="containsText" priority="6" operator="containsText" aboveAverage="0" equalAverage="0" bottom="0" percent="0" rank="0" text="acréscimo" dxfId="4">
      <formula>NOT(ISERROR(SEARCH("acréscimo",C21)))</formula>
    </cfRule>
    <cfRule type="containsText" priority="7" operator="containsText" aboveAverage="0" equalAverage="0" bottom="0" percent="0" rank="0" text="supressão" dxfId="5">
      <formula>NOT(ISERROR(SEARCH("supressão",C21)))</formula>
    </cfRule>
  </conditionalFormatting>
  <conditionalFormatting sqref="C22">
    <cfRule type="containsText" priority="8" operator="containsText" aboveAverage="0" equalAverage="0" bottom="0" percent="0" rank="0" text="acréscimo" dxfId="6">
      <formula>NOT(ISERROR(SEARCH("acréscimo",C22)))</formula>
    </cfRule>
    <cfRule type="containsText" priority="9" operator="containsText" aboveAverage="0" equalAverage="0" bottom="0" percent="0" rank="0" text="supressão" dxfId="7">
      <formula>NOT(ISERROR(SEARCH("supressão",C22)))</formula>
    </cfRule>
  </conditionalFormatting>
  <conditionalFormatting sqref="C23:C26">
    <cfRule type="containsText" priority="10" operator="containsText" aboveAverage="0" equalAverage="0" bottom="0" percent="0" rank="0" text="acréscimo" dxfId="8">
      <formula>NOT(ISERROR(SEARCH("acréscimo",C23)))</formula>
    </cfRule>
    <cfRule type="containsText" priority="11" operator="containsText" aboveAverage="0" equalAverage="0" bottom="0" percent="0" rank="0" text="supressão" dxfId="9">
      <formula>NOT(ISERROR(SEARCH("supressão",C23)))</formula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N137"/>
  <sheetViews>
    <sheetView showFormulas="false" showGridLines="false" showRowColHeaders="true" showZeros="true" rightToLeft="false" tabSelected="false" showOutlineSymbols="true" defaultGridColor="true" view="normal" topLeftCell="G46" colorId="64" zoomScale="110" zoomScaleNormal="110" zoomScalePageLayoutView="100" workbookViewId="0">
      <selection pane="topLeft" activeCell="M39" activeCellId="0" sqref="M3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2.42"/>
    <col collapsed="false" customWidth="true" hidden="false" outlineLevel="0" max="3" min="3" style="0" width="54.57"/>
    <col collapsed="false" customWidth="true" hidden="false" outlineLevel="0" max="4" min="4" style="0" width="14.15"/>
    <col collapsed="false" customWidth="true" hidden="false" outlineLevel="0" max="5" min="5" style="0" width="15.42"/>
    <col collapsed="false" customWidth="true" hidden="false" outlineLevel="0" max="6" min="6" style="0" width="16.29"/>
    <col collapsed="false" customWidth="true" hidden="false" outlineLevel="0" max="7" min="7" style="0" width="14.43"/>
    <col collapsed="false" customWidth="true" hidden="false" outlineLevel="0" max="8" min="8" style="35" width="19"/>
    <col collapsed="false" customWidth="true" hidden="false" outlineLevel="0" max="10" min="9" style="0" width="22.14"/>
    <col collapsed="false" customWidth="true" hidden="false" outlineLevel="0" max="12" min="12" style="0" width="10.71"/>
    <col collapsed="false" customWidth="true" hidden="false" outlineLevel="0" max="13" min="13" style="0" width="12.29"/>
    <col collapsed="false" customWidth="true" hidden="false" outlineLevel="0" max="14" min="14" style="0" width="13.29"/>
  </cols>
  <sheetData>
    <row r="2" customFormat="false" ht="15" hidden="false" customHeight="false" outlineLevel="0" collapsed="false">
      <c r="B2" s="36" t="str">
        <f aca="false">'Resumo do Contrato'!B3</f>
        <v>CONTRATO 067.2022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customFormat="false" ht="38.25" hidden="false" customHeight="false" outlineLevel="0" collapsed="false">
      <c r="B3" s="37" t="s">
        <v>20</v>
      </c>
      <c r="C3" s="37" t="s">
        <v>21</v>
      </c>
      <c r="D3" s="38" t="s">
        <v>22</v>
      </c>
      <c r="E3" s="38" t="s">
        <v>23</v>
      </c>
      <c r="F3" s="39" t="s">
        <v>24</v>
      </c>
      <c r="G3" s="39" t="s">
        <v>25</v>
      </c>
      <c r="H3" s="39" t="s">
        <v>26</v>
      </c>
      <c r="I3" s="40" t="s">
        <v>27</v>
      </c>
      <c r="J3" s="40" t="s">
        <v>28</v>
      </c>
      <c r="K3" s="39" t="s">
        <v>29</v>
      </c>
      <c r="L3" s="39" t="s">
        <v>30</v>
      </c>
      <c r="M3" s="39" t="s">
        <v>31</v>
      </c>
      <c r="N3" s="39" t="s">
        <v>32</v>
      </c>
    </row>
    <row r="4" customFormat="false" ht="15" hidden="false" customHeight="false" outlineLevel="0" collapsed="false">
      <c r="B4" s="41" t="n">
        <v>1</v>
      </c>
      <c r="C4" s="42" t="s">
        <v>33</v>
      </c>
      <c r="D4" s="41" t="s">
        <v>34</v>
      </c>
      <c r="E4" s="41" t="s">
        <v>35</v>
      </c>
      <c r="F4" s="43" t="n">
        <v>1679.49</v>
      </c>
      <c r="G4" s="44"/>
      <c r="H4" s="44"/>
      <c r="I4" s="45" t="s">
        <v>36</v>
      </c>
      <c r="J4" s="45" t="n">
        <v>1</v>
      </c>
      <c r="K4" s="45" t="n">
        <v>2</v>
      </c>
      <c r="L4" s="46" t="n">
        <v>3656.6</v>
      </c>
      <c r="M4" s="47" t="n">
        <v>7313.2</v>
      </c>
      <c r="N4" s="48" t="n">
        <v>87758.4</v>
      </c>
    </row>
    <row r="5" customFormat="false" ht="15" hidden="false" customHeight="false" outlineLevel="0" collapsed="false">
      <c r="B5" s="41" t="n">
        <v>2</v>
      </c>
      <c r="C5" s="42" t="s">
        <v>37</v>
      </c>
      <c r="D5" s="41" t="s">
        <v>38</v>
      </c>
      <c r="E5" s="41" t="s">
        <v>35</v>
      </c>
      <c r="F5" s="43" t="n">
        <v>1384.08</v>
      </c>
      <c r="G5" s="44"/>
      <c r="H5" s="44"/>
      <c r="I5" s="45" t="s">
        <v>39</v>
      </c>
      <c r="J5" s="45" t="n">
        <v>1</v>
      </c>
      <c r="K5" s="45" t="n">
        <v>3</v>
      </c>
      <c r="L5" s="46" t="n">
        <v>3444.77</v>
      </c>
      <c r="M5" s="47" t="n">
        <v>10334.31</v>
      </c>
      <c r="N5" s="48" t="n">
        <v>124011.72</v>
      </c>
    </row>
    <row r="6" customFormat="false" ht="15" hidden="false" customHeight="false" outlineLevel="0" collapsed="false">
      <c r="B6" s="41" t="n">
        <v>3</v>
      </c>
      <c r="C6" s="42" t="s">
        <v>40</v>
      </c>
      <c r="D6" s="41" t="s">
        <v>38</v>
      </c>
      <c r="E6" s="41" t="s">
        <v>35</v>
      </c>
      <c r="F6" s="43" t="n">
        <v>1384.08</v>
      </c>
      <c r="G6" s="49" t="n">
        <v>75.6436363636364</v>
      </c>
      <c r="H6" s="44"/>
      <c r="I6" s="45" t="s">
        <v>39</v>
      </c>
      <c r="J6" s="45" t="n">
        <v>1</v>
      </c>
      <c r="K6" s="45" t="n">
        <v>1</v>
      </c>
      <c r="L6" s="46" t="n">
        <v>3593.1</v>
      </c>
      <c r="M6" s="47" t="n">
        <v>3593.1</v>
      </c>
      <c r="N6" s="48" t="n">
        <v>43117.2</v>
      </c>
    </row>
    <row r="7" customFormat="false" ht="15" hidden="false" customHeight="false" outlineLevel="0" collapsed="false">
      <c r="B7" s="41" t="n">
        <v>4</v>
      </c>
      <c r="C7" s="42" t="s">
        <v>41</v>
      </c>
      <c r="D7" s="41" t="s">
        <v>38</v>
      </c>
      <c r="E7" s="41" t="s">
        <v>35</v>
      </c>
      <c r="F7" s="43" t="n">
        <v>1384.08</v>
      </c>
      <c r="G7" s="44"/>
      <c r="H7" s="50" t="n">
        <v>0.4</v>
      </c>
      <c r="I7" s="45" t="s">
        <v>39</v>
      </c>
      <c r="J7" s="45" t="n">
        <v>1</v>
      </c>
      <c r="K7" s="45" t="n">
        <v>2</v>
      </c>
      <c r="L7" s="46" t="n">
        <v>4395.41</v>
      </c>
      <c r="M7" s="47" t="n">
        <v>8790.82</v>
      </c>
      <c r="N7" s="48" t="n">
        <v>105489.84</v>
      </c>
    </row>
    <row r="8" customFormat="false" ht="15" hidden="false" customHeight="false" outlineLevel="0" collapsed="false">
      <c r="B8" s="41" t="n">
        <v>5</v>
      </c>
      <c r="C8" s="42" t="s">
        <v>42</v>
      </c>
      <c r="D8" s="41" t="s">
        <v>43</v>
      </c>
      <c r="E8" s="41" t="s">
        <v>35</v>
      </c>
      <c r="F8" s="43" t="n">
        <v>2013.21</v>
      </c>
      <c r="G8" s="44"/>
      <c r="H8" s="44"/>
      <c r="I8" s="45" t="s">
        <v>39</v>
      </c>
      <c r="J8" s="45" t="n">
        <v>1</v>
      </c>
      <c r="K8" s="45" t="n">
        <v>1</v>
      </c>
      <c r="L8" s="46" t="n">
        <v>4607.81</v>
      </c>
      <c r="M8" s="47" t="n">
        <v>4607.81</v>
      </c>
      <c r="N8" s="48" t="n">
        <v>55293.72</v>
      </c>
    </row>
    <row r="9" customFormat="false" ht="15" hidden="false" customHeight="false" outlineLevel="0" collapsed="false">
      <c r="B9" s="51" t="n">
        <v>6</v>
      </c>
      <c r="C9" s="42" t="s">
        <v>44</v>
      </c>
      <c r="D9" s="41" t="s">
        <v>45</v>
      </c>
      <c r="E9" s="41" t="s">
        <v>35</v>
      </c>
      <c r="F9" s="43" t="n">
        <v>1430.57</v>
      </c>
      <c r="G9" s="49" t="n">
        <v>101.605090909091</v>
      </c>
      <c r="H9" s="50"/>
      <c r="I9" s="45" t="s">
        <v>39</v>
      </c>
      <c r="J9" s="45" t="n">
        <v>1</v>
      </c>
      <c r="K9" s="45" t="n">
        <v>2</v>
      </c>
      <c r="L9" s="46" t="n">
        <v>3894.89</v>
      </c>
      <c r="M9" s="47" t="n">
        <v>7789.78</v>
      </c>
      <c r="N9" s="48" t="n">
        <v>93477.36</v>
      </c>
    </row>
    <row r="10" customFormat="false" ht="15" hidden="false" customHeight="false" outlineLevel="0" collapsed="false">
      <c r="B10" s="41" t="n">
        <v>7</v>
      </c>
      <c r="C10" s="42" t="s">
        <v>46</v>
      </c>
      <c r="D10" s="41" t="s">
        <v>47</v>
      </c>
      <c r="E10" s="41" t="s">
        <v>35</v>
      </c>
      <c r="F10" s="43" t="n">
        <v>2018.67</v>
      </c>
      <c r="G10" s="49" t="n">
        <v>91.6085454545455</v>
      </c>
      <c r="H10" s="50"/>
      <c r="I10" s="45" t="s">
        <v>39</v>
      </c>
      <c r="J10" s="45" t="n">
        <v>1</v>
      </c>
      <c r="K10" s="45" t="n">
        <v>1</v>
      </c>
      <c r="L10" s="46" t="n">
        <v>4778.82</v>
      </c>
      <c r="M10" s="47" t="n">
        <v>4778.82</v>
      </c>
      <c r="N10" s="48" t="n">
        <v>57345.84</v>
      </c>
    </row>
    <row r="11" customFormat="false" ht="15" hidden="false" customHeight="false" outlineLevel="0" collapsed="false">
      <c r="B11" s="41" t="n">
        <v>8</v>
      </c>
      <c r="C11" s="42" t="s">
        <v>48</v>
      </c>
      <c r="D11" s="41" t="s">
        <v>49</v>
      </c>
      <c r="E11" s="41" t="s">
        <v>35</v>
      </c>
      <c r="F11" s="43" t="n">
        <v>1684.96</v>
      </c>
      <c r="G11" s="49" t="n">
        <v>91.9069090909091</v>
      </c>
      <c r="H11" s="44"/>
      <c r="I11" s="45" t="s">
        <v>50</v>
      </c>
      <c r="J11" s="45" t="n">
        <v>2</v>
      </c>
      <c r="K11" s="45" t="n">
        <v>1</v>
      </c>
      <c r="L11" s="46" t="n">
        <v>4098.77</v>
      </c>
      <c r="M11" s="47" t="n">
        <v>8197.54</v>
      </c>
      <c r="N11" s="48" t="n">
        <v>98370.48</v>
      </c>
    </row>
    <row r="12" customFormat="false" ht="15" hidden="false" customHeight="false" outlineLevel="0" collapsed="false">
      <c r="B12" s="41" t="n">
        <v>9</v>
      </c>
      <c r="C12" s="42" t="s">
        <v>51</v>
      </c>
      <c r="D12" s="41" t="s">
        <v>49</v>
      </c>
      <c r="E12" s="41" t="s">
        <v>35</v>
      </c>
      <c r="F12" s="43" t="n">
        <v>1684.96</v>
      </c>
      <c r="G12" s="49" t="n">
        <v>91.9069090909091</v>
      </c>
      <c r="H12" s="44"/>
      <c r="I12" s="45" t="s">
        <v>50</v>
      </c>
      <c r="J12" s="45" t="n">
        <v>2</v>
      </c>
      <c r="K12" s="45" t="n">
        <v>1</v>
      </c>
      <c r="L12" s="46" t="n">
        <v>4739.8</v>
      </c>
      <c r="M12" s="47" t="n">
        <v>9479.6</v>
      </c>
      <c r="N12" s="48" t="n">
        <v>113755.2</v>
      </c>
    </row>
    <row r="13" customFormat="false" ht="15" hidden="false" customHeight="true" outlineLevel="0" collapsed="false">
      <c r="B13" s="52" t="s">
        <v>52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3" t="n">
        <v>64884.98</v>
      </c>
      <c r="N13" s="53" t="n">
        <v>778619.76</v>
      </c>
    </row>
    <row r="15" customFormat="false" ht="13.8" hidden="false" customHeight="false" outlineLevel="0" collapsed="false">
      <c r="B15" s="36" t="str">
        <f aca="false">'Resumo do Contrato'!B5</f>
        <v>APOSTILAMENTO 001.2023-REPACTUAÇÃO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customFormat="false" ht="24.4" hidden="false" customHeight="false" outlineLevel="0" collapsed="false">
      <c r="B16" s="37" t="s">
        <v>20</v>
      </c>
      <c r="C16" s="37" t="s">
        <v>21</v>
      </c>
      <c r="D16" s="38" t="s">
        <v>22</v>
      </c>
      <c r="E16" s="38" t="s">
        <v>23</v>
      </c>
      <c r="F16" s="39" t="s">
        <v>24</v>
      </c>
      <c r="G16" s="39" t="s">
        <v>25</v>
      </c>
      <c r="H16" s="39" t="s">
        <v>26</v>
      </c>
      <c r="I16" s="40" t="s">
        <v>27</v>
      </c>
      <c r="J16" s="40" t="s">
        <v>28</v>
      </c>
      <c r="K16" s="39" t="s">
        <v>29</v>
      </c>
      <c r="L16" s="39" t="s">
        <v>30</v>
      </c>
      <c r="M16" s="39" t="s">
        <v>31</v>
      </c>
      <c r="N16" s="39" t="s">
        <v>32</v>
      </c>
    </row>
    <row r="17" customFormat="false" ht="13.8" hidden="false" customHeight="false" outlineLevel="0" collapsed="false">
      <c r="B17" s="41" t="n">
        <v>1</v>
      </c>
      <c r="C17" s="42" t="s">
        <v>33</v>
      </c>
      <c r="D17" s="41" t="s">
        <v>34</v>
      </c>
      <c r="E17" s="41" t="s">
        <v>35</v>
      </c>
      <c r="F17" s="43" t="n">
        <v>1679.49</v>
      </c>
      <c r="G17" s="44"/>
      <c r="H17" s="44"/>
      <c r="I17" s="45" t="s">
        <v>36</v>
      </c>
      <c r="J17" s="45" t="n">
        <v>1</v>
      </c>
      <c r="K17" s="45" t="n">
        <v>2</v>
      </c>
      <c r="L17" s="46" t="n">
        <v>3656.6</v>
      </c>
      <c r="M17" s="47" t="n">
        <f aca="false">L17*K17</f>
        <v>7313.2</v>
      </c>
      <c r="N17" s="48" t="n">
        <f aca="false">M17*12</f>
        <v>87758.4</v>
      </c>
    </row>
    <row r="18" customFormat="false" ht="13.8" hidden="false" customHeight="false" outlineLevel="0" collapsed="false">
      <c r="B18" s="41" t="n">
        <v>2</v>
      </c>
      <c r="C18" s="42" t="s">
        <v>37</v>
      </c>
      <c r="D18" s="41" t="s">
        <v>38</v>
      </c>
      <c r="E18" s="41" t="s">
        <v>35</v>
      </c>
      <c r="F18" s="43" t="n">
        <v>1384.08</v>
      </c>
      <c r="G18" s="44"/>
      <c r="H18" s="44"/>
      <c r="I18" s="45" t="s">
        <v>39</v>
      </c>
      <c r="J18" s="45" t="n">
        <v>1</v>
      </c>
      <c r="K18" s="45" t="n">
        <v>3</v>
      </c>
      <c r="L18" s="46" t="n">
        <v>3444.77</v>
      </c>
      <c r="M18" s="47" t="n">
        <f aca="false">L18*K18</f>
        <v>10334.31</v>
      </c>
      <c r="N18" s="48" t="n">
        <f aca="false">M18*12</f>
        <v>124011.72</v>
      </c>
    </row>
    <row r="19" customFormat="false" ht="13.8" hidden="false" customHeight="false" outlineLevel="0" collapsed="false">
      <c r="B19" s="41" t="n">
        <v>3</v>
      </c>
      <c r="C19" s="42" t="s">
        <v>40</v>
      </c>
      <c r="D19" s="41" t="s">
        <v>38</v>
      </c>
      <c r="E19" s="41" t="s">
        <v>35</v>
      </c>
      <c r="F19" s="43" t="n">
        <v>1384.08</v>
      </c>
      <c r="G19" s="49" t="n">
        <v>75.6436363636364</v>
      </c>
      <c r="H19" s="44"/>
      <c r="I19" s="45" t="s">
        <v>39</v>
      </c>
      <c r="J19" s="45" t="n">
        <v>1</v>
      </c>
      <c r="K19" s="45" t="n">
        <v>1</v>
      </c>
      <c r="L19" s="46" t="n">
        <v>3593.1</v>
      </c>
      <c r="M19" s="47" t="n">
        <f aca="false">L19*K19</f>
        <v>3593.1</v>
      </c>
      <c r="N19" s="48" t="n">
        <f aca="false">M19*12</f>
        <v>43117.2</v>
      </c>
    </row>
    <row r="20" customFormat="false" ht="13.8" hidden="false" customHeight="false" outlineLevel="0" collapsed="false">
      <c r="B20" s="41" t="n">
        <v>4</v>
      </c>
      <c r="C20" s="42" t="s">
        <v>41</v>
      </c>
      <c r="D20" s="41" t="s">
        <v>38</v>
      </c>
      <c r="E20" s="41" t="s">
        <v>35</v>
      </c>
      <c r="F20" s="43" t="n">
        <v>1384.08</v>
      </c>
      <c r="G20" s="44"/>
      <c r="H20" s="50" t="n">
        <v>0.4</v>
      </c>
      <c r="I20" s="45" t="s">
        <v>39</v>
      </c>
      <c r="J20" s="45" t="n">
        <v>1</v>
      </c>
      <c r="K20" s="45" t="n">
        <v>2</v>
      </c>
      <c r="L20" s="46" t="n">
        <v>4466</v>
      </c>
      <c r="M20" s="47" t="n">
        <f aca="false">L20*K20</f>
        <v>8932</v>
      </c>
      <c r="N20" s="48" t="n">
        <f aca="false">M20*12</f>
        <v>107184</v>
      </c>
    </row>
    <row r="21" customFormat="false" ht="13.8" hidden="false" customHeight="false" outlineLevel="0" collapsed="false">
      <c r="B21" s="41" t="n">
        <v>5</v>
      </c>
      <c r="C21" s="42" t="s">
        <v>42</v>
      </c>
      <c r="D21" s="41" t="s">
        <v>43</v>
      </c>
      <c r="E21" s="41" t="s">
        <v>35</v>
      </c>
      <c r="F21" s="43" t="n">
        <v>2013.21</v>
      </c>
      <c r="G21" s="44"/>
      <c r="H21" s="44"/>
      <c r="I21" s="45" t="s">
        <v>39</v>
      </c>
      <c r="J21" s="45" t="n">
        <v>1</v>
      </c>
      <c r="K21" s="45" t="n">
        <v>1</v>
      </c>
      <c r="L21" s="46" t="n">
        <v>4607.81</v>
      </c>
      <c r="M21" s="47" t="n">
        <f aca="false">L21*K21</f>
        <v>4607.81</v>
      </c>
      <c r="N21" s="48" t="n">
        <f aca="false">M21*12</f>
        <v>55293.72</v>
      </c>
    </row>
    <row r="22" customFormat="false" ht="13.8" hidden="false" customHeight="false" outlineLevel="0" collapsed="false">
      <c r="B22" s="51" t="n">
        <v>6</v>
      </c>
      <c r="C22" s="42" t="s">
        <v>44</v>
      </c>
      <c r="D22" s="41" t="s">
        <v>45</v>
      </c>
      <c r="E22" s="41" t="s">
        <v>35</v>
      </c>
      <c r="F22" s="43" t="n">
        <v>1430.57</v>
      </c>
      <c r="G22" s="49" t="n">
        <v>101.605090909091</v>
      </c>
      <c r="H22" s="50"/>
      <c r="I22" s="45" t="s">
        <v>39</v>
      </c>
      <c r="J22" s="45" t="n">
        <v>1</v>
      </c>
      <c r="K22" s="45" t="n">
        <v>2</v>
      </c>
      <c r="L22" s="46" t="n">
        <v>3894.89</v>
      </c>
      <c r="M22" s="47" t="n">
        <f aca="false">L22*K22</f>
        <v>7789.78</v>
      </c>
      <c r="N22" s="48" t="n">
        <f aca="false">M22*12</f>
        <v>93477.36</v>
      </c>
    </row>
    <row r="23" customFormat="false" ht="13.8" hidden="false" customHeight="false" outlineLevel="0" collapsed="false">
      <c r="B23" s="41" t="n">
        <v>7</v>
      </c>
      <c r="C23" s="42" t="s">
        <v>46</v>
      </c>
      <c r="D23" s="41" t="s">
        <v>47</v>
      </c>
      <c r="E23" s="41" t="s">
        <v>35</v>
      </c>
      <c r="F23" s="43" t="n">
        <v>2018.67</v>
      </c>
      <c r="G23" s="49" t="n">
        <v>91.6085454545455</v>
      </c>
      <c r="H23" s="50"/>
      <c r="I23" s="45" t="s">
        <v>39</v>
      </c>
      <c r="J23" s="45" t="n">
        <v>1</v>
      </c>
      <c r="K23" s="45" t="n">
        <v>1</v>
      </c>
      <c r="L23" s="46" t="n">
        <v>4778.82</v>
      </c>
      <c r="M23" s="47" t="n">
        <f aca="false">L23*K23</f>
        <v>4778.82</v>
      </c>
      <c r="N23" s="48" t="n">
        <f aca="false">M23*12</f>
        <v>57345.84</v>
      </c>
    </row>
    <row r="24" customFormat="false" ht="13.8" hidden="false" customHeight="false" outlineLevel="0" collapsed="false">
      <c r="B24" s="41" t="n">
        <v>8</v>
      </c>
      <c r="C24" s="42" t="s">
        <v>48</v>
      </c>
      <c r="D24" s="41" t="s">
        <v>49</v>
      </c>
      <c r="E24" s="41" t="s">
        <v>35</v>
      </c>
      <c r="F24" s="43" t="n">
        <v>1684.96</v>
      </c>
      <c r="G24" s="49" t="n">
        <v>91.9069090909091</v>
      </c>
      <c r="H24" s="44"/>
      <c r="I24" s="45" t="s">
        <v>50</v>
      </c>
      <c r="J24" s="45" t="n">
        <v>2</v>
      </c>
      <c r="K24" s="45" t="n">
        <v>1</v>
      </c>
      <c r="L24" s="46" t="n">
        <v>4098.77</v>
      </c>
      <c r="M24" s="47" t="n">
        <f aca="false">L24*J24</f>
        <v>8197.54</v>
      </c>
      <c r="N24" s="48" t="n">
        <f aca="false">M24*12</f>
        <v>98370.48</v>
      </c>
    </row>
    <row r="25" customFormat="false" ht="13.8" hidden="false" customHeight="false" outlineLevel="0" collapsed="false">
      <c r="B25" s="41" t="n">
        <v>9</v>
      </c>
      <c r="C25" s="42" t="s">
        <v>51</v>
      </c>
      <c r="D25" s="41" t="s">
        <v>49</v>
      </c>
      <c r="E25" s="41" t="s">
        <v>35</v>
      </c>
      <c r="F25" s="43" t="n">
        <v>1684.96</v>
      </c>
      <c r="G25" s="49" t="n">
        <v>91.9069090909091</v>
      </c>
      <c r="H25" s="44"/>
      <c r="I25" s="45" t="s">
        <v>50</v>
      </c>
      <c r="J25" s="45" t="n">
        <v>2</v>
      </c>
      <c r="K25" s="45" t="n">
        <v>1</v>
      </c>
      <c r="L25" s="46" t="n">
        <v>4739.8</v>
      </c>
      <c r="M25" s="47" t="n">
        <f aca="false">L25*J25</f>
        <v>9479.6</v>
      </c>
      <c r="N25" s="48" t="n">
        <f aca="false">M25*12</f>
        <v>113755.2</v>
      </c>
    </row>
    <row r="26" customFormat="false" ht="13.8" hidden="false" customHeight="true" outlineLevel="0" collapsed="false">
      <c r="B26" s="52" t="s">
        <v>52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3" t="n">
        <f aca="false">SUM(M17:M25)</f>
        <v>65026.16</v>
      </c>
      <c r="N26" s="53" t="n">
        <f aca="false">SUM(N17:N25)</f>
        <v>780313.92</v>
      </c>
    </row>
    <row r="28" customFormat="false" ht="13.8" hidden="false" customHeight="false" outlineLevel="0" collapsed="false">
      <c r="B28" s="36" t="str">
        <f aca="false">'Resumo do Contrato'!B6</f>
        <v>APOSTILAMENTO 002.2023-REPACTUAÇÃO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customFormat="false" ht="24.4" hidden="false" customHeight="false" outlineLevel="0" collapsed="false">
      <c r="B29" s="37" t="s">
        <v>20</v>
      </c>
      <c r="C29" s="37" t="s">
        <v>21</v>
      </c>
      <c r="D29" s="38" t="s">
        <v>22</v>
      </c>
      <c r="E29" s="38" t="s">
        <v>23</v>
      </c>
      <c r="F29" s="39" t="s">
        <v>24</v>
      </c>
      <c r="G29" s="39" t="s">
        <v>25</v>
      </c>
      <c r="H29" s="39" t="s">
        <v>26</v>
      </c>
      <c r="I29" s="40" t="s">
        <v>27</v>
      </c>
      <c r="J29" s="40" t="s">
        <v>28</v>
      </c>
      <c r="K29" s="39" t="s">
        <v>29</v>
      </c>
      <c r="L29" s="39" t="s">
        <v>30</v>
      </c>
      <c r="M29" s="39" t="s">
        <v>31</v>
      </c>
      <c r="N29" s="39" t="s">
        <v>32</v>
      </c>
    </row>
    <row r="30" customFormat="false" ht="13.8" hidden="false" customHeight="false" outlineLevel="0" collapsed="false">
      <c r="B30" s="41" t="n">
        <v>1</v>
      </c>
      <c r="C30" s="42" t="s">
        <v>33</v>
      </c>
      <c r="D30" s="41" t="s">
        <v>34</v>
      </c>
      <c r="E30" s="41" t="s">
        <v>35</v>
      </c>
      <c r="F30" s="43" t="n">
        <v>1679.49</v>
      </c>
      <c r="G30" s="44"/>
      <c r="H30" s="44"/>
      <c r="I30" s="45" t="s">
        <v>36</v>
      </c>
      <c r="J30" s="45" t="n">
        <v>1</v>
      </c>
      <c r="K30" s="45" t="n">
        <v>2</v>
      </c>
      <c r="L30" s="46" t="n">
        <v>3685.86</v>
      </c>
      <c r="M30" s="47" t="n">
        <f aca="false">L30*K30</f>
        <v>7371.72</v>
      </c>
      <c r="N30" s="48" t="n">
        <f aca="false">M30*12</f>
        <v>88460.64</v>
      </c>
    </row>
    <row r="31" customFormat="false" ht="13.8" hidden="false" customHeight="false" outlineLevel="0" collapsed="false">
      <c r="B31" s="41" t="n">
        <v>2</v>
      </c>
      <c r="C31" s="42" t="s">
        <v>37</v>
      </c>
      <c r="D31" s="41" t="s">
        <v>38</v>
      </c>
      <c r="E31" s="41" t="s">
        <v>35</v>
      </c>
      <c r="F31" s="43" t="n">
        <v>1384.08</v>
      </c>
      <c r="G31" s="44"/>
      <c r="H31" s="44"/>
      <c r="I31" s="45" t="s">
        <v>39</v>
      </c>
      <c r="J31" s="45" t="n">
        <v>1</v>
      </c>
      <c r="K31" s="45" t="n">
        <v>3</v>
      </c>
      <c r="L31" s="46" t="n">
        <v>3474.03</v>
      </c>
      <c r="M31" s="47" t="n">
        <f aca="false">L31*K31</f>
        <v>10422.09</v>
      </c>
      <c r="N31" s="48" t="n">
        <f aca="false">M31*12</f>
        <v>125065.08</v>
      </c>
    </row>
    <row r="32" customFormat="false" ht="13.8" hidden="false" customHeight="false" outlineLevel="0" collapsed="false">
      <c r="B32" s="41" t="n">
        <v>3</v>
      </c>
      <c r="C32" s="42" t="s">
        <v>40</v>
      </c>
      <c r="D32" s="41" t="s">
        <v>38</v>
      </c>
      <c r="E32" s="41" t="s">
        <v>35</v>
      </c>
      <c r="F32" s="43" t="n">
        <v>1384.08</v>
      </c>
      <c r="G32" s="49" t="n">
        <v>75.6436363636364</v>
      </c>
      <c r="H32" s="44"/>
      <c r="I32" s="45" t="s">
        <v>39</v>
      </c>
      <c r="J32" s="45" t="n">
        <v>1</v>
      </c>
      <c r="K32" s="45" t="n">
        <v>1</v>
      </c>
      <c r="L32" s="46" t="n">
        <v>3622.38</v>
      </c>
      <c r="M32" s="47" t="n">
        <f aca="false">L32*K32</f>
        <v>3622.38</v>
      </c>
      <c r="N32" s="48" t="n">
        <f aca="false">M32*12</f>
        <v>43468.56</v>
      </c>
    </row>
    <row r="33" customFormat="false" ht="13.8" hidden="false" customHeight="false" outlineLevel="0" collapsed="false">
      <c r="B33" s="41" t="n">
        <v>4</v>
      </c>
      <c r="C33" s="42" t="s">
        <v>41</v>
      </c>
      <c r="D33" s="41" t="s">
        <v>38</v>
      </c>
      <c r="E33" s="41" t="s">
        <v>35</v>
      </c>
      <c r="F33" s="43" t="n">
        <v>1384.08</v>
      </c>
      <c r="G33" s="44"/>
      <c r="H33" s="50" t="n">
        <v>0.4</v>
      </c>
      <c r="I33" s="45" t="s">
        <v>39</v>
      </c>
      <c r="J33" s="45" t="n">
        <v>1</v>
      </c>
      <c r="K33" s="45" t="n">
        <v>2</v>
      </c>
      <c r="L33" s="46" t="n">
        <v>4495.26</v>
      </c>
      <c r="M33" s="47" t="n">
        <f aca="false">L33*K33</f>
        <v>8990.52</v>
      </c>
      <c r="N33" s="48" t="n">
        <f aca="false">M33*12</f>
        <v>107886.24</v>
      </c>
    </row>
    <row r="34" customFormat="false" ht="13.8" hidden="false" customHeight="false" outlineLevel="0" collapsed="false">
      <c r="B34" s="41" t="n">
        <v>5</v>
      </c>
      <c r="C34" s="42" t="s">
        <v>42</v>
      </c>
      <c r="D34" s="41" t="s">
        <v>43</v>
      </c>
      <c r="E34" s="41" t="s">
        <v>35</v>
      </c>
      <c r="F34" s="43" t="n">
        <v>2013.21</v>
      </c>
      <c r="G34" s="44"/>
      <c r="H34" s="44"/>
      <c r="I34" s="45" t="s">
        <v>39</v>
      </c>
      <c r="J34" s="45" t="n">
        <v>1</v>
      </c>
      <c r="K34" s="45" t="n">
        <v>1</v>
      </c>
      <c r="L34" s="46" t="n">
        <v>4637.07</v>
      </c>
      <c r="M34" s="47" t="n">
        <f aca="false">L34*K34</f>
        <v>4637.07</v>
      </c>
      <c r="N34" s="48" t="n">
        <f aca="false">M34*12</f>
        <v>55644.84</v>
      </c>
    </row>
    <row r="35" customFormat="false" ht="13.8" hidden="false" customHeight="false" outlineLevel="0" collapsed="false">
      <c r="B35" s="51" t="n">
        <v>6</v>
      </c>
      <c r="C35" s="42" t="s">
        <v>44</v>
      </c>
      <c r="D35" s="41" t="s">
        <v>45</v>
      </c>
      <c r="E35" s="41" t="s">
        <v>35</v>
      </c>
      <c r="F35" s="43" t="n">
        <v>1430.57</v>
      </c>
      <c r="G35" s="49" t="n">
        <v>101.605090909091</v>
      </c>
      <c r="H35" s="50"/>
      <c r="I35" s="45" t="s">
        <v>39</v>
      </c>
      <c r="J35" s="45" t="n">
        <v>1</v>
      </c>
      <c r="K35" s="45" t="n">
        <v>2</v>
      </c>
      <c r="L35" s="46" t="n">
        <v>3924.15</v>
      </c>
      <c r="M35" s="47" t="n">
        <f aca="false">L35*K35</f>
        <v>7848.3</v>
      </c>
      <c r="N35" s="48" t="n">
        <f aca="false">M35*12</f>
        <v>94179.6</v>
      </c>
    </row>
    <row r="36" customFormat="false" ht="13.8" hidden="false" customHeight="false" outlineLevel="0" collapsed="false">
      <c r="B36" s="41" t="n">
        <v>7</v>
      </c>
      <c r="C36" s="42" t="s">
        <v>46</v>
      </c>
      <c r="D36" s="41" t="s">
        <v>47</v>
      </c>
      <c r="E36" s="41" t="s">
        <v>35</v>
      </c>
      <c r="F36" s="43" t="n">
        <v>2018.67</v>
      </c>
      <c r="G36" s="49" t="n">
        <v>91.6085454545455</v>
      </c>
      <c r="H36" s="50"/>
      <c r="I36" s="45" t="s">
        <v>39</v>
      </c>
      <c r="J36" s="45" t="n">
        <v>1</v>
      </c>
      <c r="K36" s="45" t="n">
        <v>1</v>
      </c>
      <c r="L36" s="46" t="n">
        <v>4808.08</v>
      </c>
      <c r="M36" s="47" t="n">
        <f aca="false">L36*K36</f>
        <v>4808.08</v>
      </c>
      <c r="N36" s="48" t="n">
        <f aca="false">M36*12</f>
        <v>57696.96</v>
      </c>
    </row>
    <row r="37" customFormat="false" ht="13.8" hidden="false" customHeight="false" outlineLevel="0" collapsed="false">
      <c r="B37" s="41" t="n">
        <v>8</v>
      </c>
      <c r="C37" s="42" t="s">
        <v>48</v>
      </c>
      <c r="D37" s="41" t="s">
        <v>49</v>
      </c>
      <c r="E37" s="41" t="s">
        <v>35</v>
      </c>
      <c r="F37" s="43" t="n">
        <v>1684.96</v>
      </c>
      <c r="G37" s="49" t="n">
        <v>91.9069090909091</v>
      </c>
      <c r="H37" s="44"/>
      <c r="I37" s="45" t="s">
        <v>50</v>
      </c>
      <c r="J37" s="45" t="n">
        <v>2</v>
      </c>
      <c r="K37" s="45" t="n">
        <v>1</v>
      </c>
      <c r="L37" s="46" t="n">
        <v>4115.92</v>
      </c>
      <c r="M37" s="47" t="n">
        <f aca="false">L37*J37</f>
        <v>8231.84</v>
      </c>
      <c r="N37" s="48" t="n">
        <f aca="false">M37*12</f>
        <v>98782.08</v>
      </c>
    </row>
    <row r="38" customFormat="false" ht="13.8" hidden="false" customHeight="false" outlineLevel="0" collapsed="false">
      <c r="B38" s="41" t="n">
        <v>9</v>
      </c>
      <c r="C38" s="42" t="s">
        <v>51</v>
      </c>
      <c r="D38" s="41" t="s">
        <v>49</v>
      </c>
      <c r="E38" s="41" t="s">
        <v>35</v>
      </c>
      <c r="F38" s="43" t="n">
        <v>1684.96</v>
      </c>
      <c r="G38" s="49" t="n">
        <v>91.9069090909091</v>
      </c>
      <c r="H38" s="44"/>
      <c r="I38" s="45" t="s">
        <v>50</v>
      </c>
      <c r="J38" s="45" t="n">
        <v>2</v>
      </c>
      <c r="K38" s="45" t="n">
        <v>1</v>
      </c>
      <c r="L38" s="46" t="n">
        <v>4756.95</v>
      </c>
      <c r="M38" s="47" t="n">
        <f aca="false">L38*J38</f>
        <v>9513.9</v>
      </c>
      <c r="N38" s="48" t="n">
        <f aca="false">M38*12</f>
        <v>114166.8</v>
      </c>
    </row>
    <row r="39" customFormat="false" ht="13.8" hidden="false" customHeight="true" outlineLevel="0" collapsed="false">
      <c r="B39" s="52" t="s">
        <v>52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3" t="n">
        <f aca="false">SUM(M30:M38)</f>
        <v>65445.9</v>
      </c>
      <c r="N39" s="53" t="n">
        <f aca="false">SUM(N30:N38)</f>
        <v>785350.8</v>
      </c>
    </row>
    <row r="41" customFormat="false" ht="13.8" hidden="false" customHeight="false" outlineLevel="0" collapsed="false">
      <c r="B41" s="36" t="str">
        <f aca="false">'Resumo do Contrato'!B7</f>
        <v>APOSTILAMENTO 003.2023-REPACTUAÇÃO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2" customFormat="false" ht="24.4" hidden="false" customHeight="false" outlineLevel="0" collapsed="false">
      <c r="B42" s="37" t="s">
        <v>20</v>
      </c>
      <c r="C42" s="37" t="s">
        <v>21</v>
      </c>
      <c r="D42" s="38" t="s">
        <v>22</v>
      </c>
      <c r="E42" s="38" t="s">
        <v>23</v>
      </c>
      <c r="F42" s="39" t="s">
        <v>24</v>
      </c>
      <c r="G42" s="39" t="s">
        <v>25</v>
      </c>
      <c r="H42" s="39" t="s">
        <v>26</v>
      </c>
      <c r="I42" s="40" t="s">
        <v>27</v>
      </c>
      <c r="J42" s="40" t="s">
        <v>28</v>
      </c>
      <c r="K42" s="39" t="s">
        <v>29</v>
      </c>
      <c r="L42" s="39" t="s">
        <v>30</v>
      </c>
      <c r="M42" s="39" t="s">
        <v>31</v>
      </c>
      <c r="N42" s="39" t="s">
        <v>32</v>
      </c>
    </row>
    <row r="43" customFormat="false" ht="13.8" hidden="false" customHeight="false" outlineLevel="0" collapsed="false">
      <c r="B43" s="41" t="n">
        <v>1</v>
      </c>
      <c r="C43" s="42" t="s">
        <v>33</v>
      </c>
      <c r="D43" s="41" t="s">
        <v>34</v>
      </c>
      <c r="E43" s="41" t="s">
        <v>35</v>
      </c>
      <c r="F43" s="43" t="n">
        <v>1788.66</v>
      </c>
      <c r="G43" s="44"/>
      <c r="H43" s="44"/>
      <c r="I43" s="45" t="s">
        <v>36</v>
      </c>
      <c r="J43" s="45" t="n">
        <v>1</v>
      </c>
      <c r="K43" s="45" t="n">
        <v>2</v>
      </c>
      <c r="L43" s="46" t="n">
        <v>3932.28</v>
      </c>
      <c r="M43" s="47" t="n">
        <f aca="false">L43*K43</f>
        <v>7864.56</v>
      </c>
      <c r="N43" s="48" t="n">
        <f aca="false">M43*12</f>
        <v>94374.72</v>
      </c>
    </row>
    <row r="44" customFormat="false" ht="13.8" hidden="false" customHeight="false" outlineLevel="0" collapsed="false">
      <c r="B44" s="41" t="n">
        <v>2</v>
      </c>
      <c r="C44" s="42" t="s">
        <v>37</v>
      </c>
      <c r="D44" s="41" t="s">
        <v>38</v>
      </c>
      <c r="E44" s="41" t="s">
        <v>35</v>
      </c>
      <c r="F44" s="43" t="n">
        <v>1440</v>
      </c>
      <c r="G44" s="44"/>
      <c r="H44" s="44"/>
      <c r="I44" s="45" t="s">
        <v>39</v>
      </c>
      <c r="J44" s="45" t="n">
        <v>1</v>
      </c>
      <c r="K44" s="45" t="n">
        <v>3</v>
      </c>
      <c r="L44" s="46" t="n">
        <v>3638.42</v>
      </c>
      <c r="M44" s="47" t="n">
        <f aca="false">L44*K44</f>
        <v>10915.26</v>
      </c>
      <c r="N44" s="48" t="n">
        <f aca="false">M44*12</f>
        <v>130983.12</v>
      </c>
    </row>
    <row r="45" customFormat="false" ht="13.8" hidden="false" customHeight="false" outlineLevel="0" collapsed="false">
      <c r="B45" s="41" t="n">
        <v>3</v>
      </c>
      <c r="C45" s="42" t="s">
        <v>40</v>
      </c>
      <c r="D45" s="41" t="s">
        <v>38</v>
      </c>
      <c r="E45" s="41" t="s">
        <v>35</v>
      </c>
      <c r="F45" s="43" t="n">
        <v>1440</v>
      </c>
      <c r="G45" s="49" t="n">
        <v>78.65</v>
      </c>
      <c r="H45" s="44"/>
      <c r="I45" s="45" t="s">
        <v>39</v>
      </c>
      <c r="J45" s="45" t="n">
        <v>1</v>
      </c>
      <c r="K45" s="45" t="n">
        <v>1</v>
      </c>
      <c r="L45" s="46" t="n">
        <v>3792.66</v>
      </c>
      <c r="M45" s="47" t="n">
        <f aca="false">L45*K45</f>
        <v>3792.66</v>
      </c>
      <c r="N45" s="48" t="n">
        <f aca="false">M45*12</f>
        <v>45511.92</v>
      </c>
    </row>
    <row r="46" customFormat="false" ht="13.8" hidden="false" customHeight="false" outlineLevel="0" collapsed="false">
      <c r="B46" s="41" t="n">
        <v>4</v>
      </c>
      <c r="C46" s="42" t="s">
        <v>41</v>
      </c>
      <c r="D46" s="41" t="s">
        <v>38</v>
      </c>
      <c r="E46" s="41" t="s">
        <v>35</v>
      </c>
      <c r="F46" s="43" t="n">
        <v>1440</v>
      </c>
      <c r="G46" s="44"/>
      <c r="H46" s="50" t="n">
        <v>0.4</v>
      </c>
      <c r="I46" s="45" t="s">
        <v>39</v>
      </c>
      <c r="J46" s="45" t="n">
        <v>1</v>
      </c>
      <c r="K46" s="45" t="n">
        <v>2</v>
      </c>
      <c r="L46" s="46" t="n">
        <v>4659.65</v>
      </c>
      <c r="M46" s="47" t="n">
        <f aca="false">L46*K46</f>
        <v>9319.3</v>
      </c>
      <c r="N46" s="48" t="n">
        <f aca="false">M46*12</f>
        <v>111831.6</v>
      </c>
    </row>
    <row r="47" customFormat="false" ht="13.8" hidden="false" customHeight="false" outlineLevel="0" collapsed="false">
      <c r="B47" s="41" t="n">
        <v>5</v>
      </c>
      <c r="C47" s="42" t="s">
        <v>42</v>
      </c>
      <c r="D47" s="41" t="s">
        <v>43</v>
      </c>
      <c r="E47" s="41" t="s">
        <v>35</v>
      </c>
      <c r="F47" s="43" t="n">
        <v>2144.07</v>
      </c>
      <c r="G47" s="44"/>
      <c r="H47" s="44"/>
      <c r="I47" s="45" t="s">
        <v>39</v>
      </c>
      <c r="J47" s="45" t="n">
        <v>1</v>
      </c>
      <c r="K47" s="45" t="n">
        <v>1</v>
      </c>
      <c r="L47" s="46" t="n">
        <v>4943.35</v>
      </c>
      <c r="M47" s="47" t="n">
        <f aca="false">L47*K47</f>
        <v>4943.35</v>
      </c>
      <c r="N47" s="48" t="n">
        <f aca="false">M47*12</f>
        <v>59320.2</v>
      </c>
    </row>
    <row r="48" customFormat="false" ht="13.8" hidden="false" customHeight="false" outlineLevel="0" collapsed="false">
      <c r="B48" s="51" t="n">
        <v>6</v>
      </c>
      <c r="C48" s="42" t="s">
        <v>44</v>
      </c>
      <c r="D48" s="41" t="s">
        <v>45</v>
      </c>
      <c r="E48" s="41" t="s">
        <v>35</v>
      </c>
      <c r="F48" s="43" t="n">
        <v>1523.56</v>
      </c>
      <c r="G48" s="49" t="n">
        <v>109.36</v>
      </c>
      <c r="H48" s="50"/>
      <c r="I48" s="45" t="s">
        <v>39</v>
      </c>
      <c r="J48" s="45" t="n">
        <v>1</v>
      </c>
      <c r="K48" s="45" t="n">
        <v>2</v>
      </c>
      <c r="L48" s="46" t="n">
        <v>4173.95</v>
      </c>
      <c r="M48" s="47" t="n">
        <f aca="false">L48*K48</f>
        <v>8347.9</v>
      </c>
      <c r="N48" s="48" t="n">
        <f aca="false">M48*12</f>
        <v>100174.8</v>
      </c>
    </row>
    <row r="49" customFormat="false" ht="13.8" hidden="false" customHeight="false" outlineLevel="0" collapsed="false">
      <c r="B49" s="41" t="n">
        <v>7</v>
      </c>
      <c r="C49" s="42" t="s">
        <v>46</v>
      </c>
      <c r="D49" s="41" t="s">
        <v>47</v>
      </c>
      <c r="E49" s="41" t="s">
        <v>35</v>
      </c>
      <c r="F49" s="43" t="n">
        <v>2149.88</v>
      </c>
      <c r="G49" s="49" t="n">
        <v>97.56</v>
      </c>
      <c r="H49" s="50"/>
      <c r="I49" s="45" t="s">
        <v>39</v>
      </c>
      <c r="J49" s="45" t="n">
        <v>1</v>
      </c>
      <c r="K49" s="45" t="n">
        <v>1</v>
      </c>
      <c r="L49" s="46" t="n">
        <v>5126.7</v>
      </c>
      <c r="M49" s="47" t="n">
        <f aca="false">L49*K49</f>
        <v>5126.7</v>
      </c>
      <c r="N49" s="48" t="n">
        <f aca="false">M49*12</f>
        <v>61520.4</v>
      </c>
    </row>
    <row r="50" customFormat="false" ht="13.8" hidden="false" customHeight="false" outlineLevel="0" collapsed="false">
      <c r="B50" s="41" t="n">
        <v>8</v>
      </c>
      <c r="C50" s="42" t="s">
        <v>48</v>
      </c>
      <c r="D50" s="41" t="s">
        <v>49</v>
      </c>
      <c r="E50" s="41" t="s">
        <v>35</v>
      </c>
      <c r="F50" s="43" t="n">
        <v>1794.48</v>
      </c>
      <c r="G50" s="49" t="n">
        <v>97.88</v>
      </c>
      <c r="H50" s="44"/>
      <c r="I50" s="45" t="s">
        <v>50</v>
      </c>
      <c r="J50" s="45" t="n">
        <v>2</v>
      </c>
      <c r="K50" s="45" t="n">
        <v>1</v>
      </c>
      <c r="L50" s="46" t="n">
        <v>4386.25</v>
      </c>
      <c r="M50" s="47" t="n">
        <f aca="false">L50*J50</f>
        <v>8772.5</v>
      </c>
      <c r="N50" s="48" t="n">
        <f aca="false">M50*12</f>
        <v>105270</v>
      </c>
    </row>
    <row r="51" customFormat="false" ht="13.8" hidden="false" customHeight="false" outlineLevel="0" collapsed="false">
      <c r="B51" s="41" t="n">
        <v>9</v>
      </c>
      <c r="C51" s="42" t="s">
        <v>51</v>
      </c>
      <c r="D51" s="41" t="s">
        <v>49</v>
      </c>
      <c r="E51" s="41" t="s">
        <v>35</v>
      </c>
      <c r="F51" s="43" t="n">
        <v>1794.48</v>
      </c>
      <c r="G51" s="49" t="n">
        <v>97.88</v>
      </c>
      <c r="H51" s="44"/>
      <c r="I51" s="45" t="s">
        <v>50</v>
      </c>
      <c r="J51" s="45" t="n">
        <v>2</v>
      </c>
      <c r="K51" s="45" t="n">
        <v>1</v>
      </c>
      <c r="L51" s="46" t="n">
        <v>5068.22</v>
      </c>
      <c r="M51" s="47" t="n">
        <f aca="false">L51*J51</f>
        <v>10136.44</v>
      </c>
      <c r="N51" s="48" t="n">
        <f aca="false">M51*12</f>
        <v>121637.28</v>
      </c>
    </row>
    <row r="52" customFormat="false" ht="13.8" hidden="false" customHeight="true" outlineLevel="0" collapsed="false">
      <c r="B52" s="52" t="s">
        <v>52</v>
      </c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3" t="n">
        <f aca="false">SUM(M43:M51)</f>
        <v>69218.67</v>
      </c>
      <c r="N52" s="53" t="n">
        <f aca="false">SUM(N43:N51)</f>
        <v>830624.04</v>
      </c>
    </row>
    <row r="54" customFormat="false" ht="13.8" hidden="false" customHeight="false" outlineLevel="0" collapsed="false">
      <c r="B54" s="36" t="str">
        <f aca="false">'Resumo do Contrato'!B8</f>
        <v>APOSTILAMENTO 004.2023-REPACTUAÇÃO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</row>
    <row r="55" customFormat="false" ht="24.4" hidden="false" customHeight="false" outlineLevel="0" collapsed="false">
      <c r="B55" s="37" t="s">
        <v>20</v>
      </c>
      <c r="C55" s="37" t="s">
        <v>21</v>
      </c>
      <c r="D55" s="38" t="s">
        <v>22</v>
      </c>
      <c r="E55" s="38" t="s">
        <v>23</v>
      </c>
      <c r="F55" s="39" t="s">
        <v>24</v>
      </c>
      <c r="G55" s="39" t="s">
        <v>25</v>
      </c>
      <c r="H55" s="39" t="s">
        <v>26</v>
      </c>
      <c r="I55" s="40" t="s">
        <v>27</v>
      </c>
      <c r="J55" s="40" t="s">
        <v>28</v>
      </c>
      <c r="K55" s="39" t="s">
        <v>29</v>
      </c>
      <c r="L55" s="39" t="s">
        <v>30</v>
      </c>
      <c r="M55" s="39" t="s">
        <v>31</v>
      </c>
      <c r="N55" s="39" t="s">
        <v>32</v>
      </c>
    </row>
    <row r="56" customFormat="false" ht="13.8" hidden="false" customHeight="false" outlineLevel="0" collapsed="false">
      <c r="B56" s="41" t="n">
        <v>1</v>
      </c>
      <c r="C56" s="42" t="s">
        <v>33</v>
      </c>
      <c r="D56" s="41" t="s">
        <v>34</v>
      </c>
      <c r="E56" s="41" t="s">
        <v>35</v>
      </c>
      <c r="F56" s="43" t="n">
        <v>1788.66</v>
      </c>
      <c r="G56" s="44"/>
      <c r="H56" s="44"/>
      <c r="I56" s="45" t="s">
        <v>36</v>
      </c>
      <c r="J56" s="45" t="n">
        <v>1</v>
      </c>
      <c r="K56" s="45" t="n">
        <v>2</v>
      </c>
      <c r="L56" s="46" t="n">
        <v>3932.28</v>
      </c>
      <c r="M56" s="47" t="n">
        <f aca="false">L56*K56</f>
        <v>7864.56</v>
      </c>
      <c r="N56" s="48" t="n">
        <f aca="false">M56*12</f>
        <v>94374.72</v>
      </c>
    </row>
    <row r="57" customFormat="false" ht="13.8" hidden="false" customHeight="false" outlineLevel="0" collapsed="false">
      <c r="B57" s="41" t="n">
        <v>2</v>
      </c>
      <c r="C57" s="42" t="s">
        <v>37</v>
      </c>
      <c r="D57" s="41" t="s">
        <v>38</v>
      </c>
      <c r="E57" s="41" t="s">
        <v>35</v>
      </c>
      <c r="F57" s="43" t="n">
        <v>1440</v>
      </c>
      <c r="G57" s="44"/>
      <c r="H57" s="44"/>
      <c r="I57" s="45" t="s">
        <v>39</v>
      </c>
      <c r="J57" s="45" t="n">
        <v>1</v>
      </c>
      <c r="K57" s="45" t="n">
        <v>3</v>
      </c>
      <c r="L57" s="46" t="n">
        <v>3638.42</v>
      </c>
      <c r="M57" s="47" t="n">
        <f aca="false">L57*K57</f>
        <v>10915.26</v>
      </c>
      <c r="N57" s="48" t="n">
        <f aca="false">M57*12</f>
        <v>130983.12</v>
      </c>
    </row>
    <row r="58" customFormat="false" ht="13.8" hidden="false" customHeight="false" outlineLevel="0" collapsed="false">
      <c r="B58" s="41" t="n">
        <v>3</v>
      </c>
      <c r="C58" s="42" t="s">
        <v>40</v>
      </c>
      <c r="D58" s="41" t="s">
        <v>38</v>
      </c>
      <c r="E58" s="41" t="s">
        <v>35</v>
      </c>
      <c r="F58" s="43" t="n">
        <v>1440</v>
      </c>
      <c r="G58" s="49" t="n">
        <v>78.65</v>
      </c>
      <c r="H58" s="44"/>
      <c r="I58" s="45" t="s">
        <v>39</v>
      </c>
      <c r="J58" s="45" t="n">
        <v>1</v>
      </c>
      <c r="K58" s="45" t="n">
        <v>1</v>
      </c>
      <c r="L58" s="46" t="n">
        <v>3792.66</v>
      </c>
      <c r="M58" s="47" t="n">
        <f aca="false">L58*K58</f>
        <v>3792.66</v>
      </c>
      <c r="N58" s="48" t="n">
        <f aca="false">M58*12</f>
        <v>45511.92</v>
      </c>
    </row>
    <row r="59" customFormat="false" ht="13.8" hidden="false" customHeight="false" outlineLevel="0" collapsed="false">
      <c r="B59" s="41" t="n">
        <v>4</v>
      </c>
      <c r="C59" s="42" t="s">
        <v>41</v>
      </c>
      <c r="D59" s="41" t="s">
        <v>38</v>
      </c>
      <c r="E59" s="41" t="s">
        <v>35</v>
      </c>
      <c r="F59" s="43" t="n">
        <v>1440</v>
      </c>
      <c r="G59" s="44"/>
      <c r="H59" s="50" t="n">
        <v>0.4</v>
      </c>
      <c r="I59" s="45" t="s">
        <v>39</v>
      </c>
      <c r="J59" s="45" t="n">
        <v>1</v>
      </c>
      <c r="K59" s="45" t="n">
        <v>2</v>
      </c>
      <c r="L59" s="46" t="n">
        <v>4673.77</v>
      </c>
      <c r="M59" s="47" t="n">
        <f aca="false">L59*K59</f>
        <v>9347.54</v>
      </c>
      <c r="N59" s="48" t="n">
        <f aca="false">M59*12</f>
        <v>112170.48</v>
      </c>
    </row>
    <row r="60" customFormat="false" ht="13.8" hidden="false" customHeight="false" outlineLevel="0" collapsed="false">
      <c r="B60" s="41" t="n">
        <v>5</v>
      </c>
      <c r="C60" s="42" t="s">
        <v>42</v>
      </c>
      <c r="D60" s="41" t="s">
        <v>43</v>
      </c>
      <c r="E60" s="41" t="s">
        <v>35</v>
      </c>
      <c r="F60" s="43" t="n">
        <v>2144.07</v>
      </c>
      <c r="G60" s="44"/>
      <c r="H60" s="44"/>
      <c r="I60" s="45" t="s">
        <v>39</v>
      </c>
      <c r="J60" s="45" t="n">
        <v>1</v>
      </c>
      <c r="K60" s="45" t="n">
        <v>1</v>
      </c>
      <c r="L60" s="46" t="n">
        <v>4943.35</v>
      </c>
      <c r="M60" s="47" t="n">
        <f aca="false">L60*K60</f>
        <v>4943.35</v>
      </c>
      <c r="N60" s="48" t="n">
        <f aca="false">M60*12</f>
        <v>59320.2</v>
      </c>
    </row>
    <row r="61" customFormat="false" ht="13.8" hidden="false" customHeight="false" outlineLevel="0" collapsed="false">
      <c r="B61" s="51" t="n">
        <v>6</v>
      </c>
      <c r="C61" s="42" t="s">
        <v>44</v>
      </c>
      <c r="D61" s="41" t="s">
        <v>45</v>
      </c>
      <c r="E61" s="41" t="s">
        <v>35</v>
      </c>
      <c r="F61" s="43" t="n">
        <v>1523.56</v>
      </c>
      <c r="G61" s="49" t="n">
        <v>109.36</v>
      </c>
      <c r="H61" s="50"/>
      <c r="I61" s="45" t="s">
        <v>39</v>
      </c>
      <c r="J61" s="45" t="n">
        <v>1</v>
      </c>
      <c r="K61" s="45" t="n">
        <v>2</v>
      </c>
      <c r="L61" s="46" t="n">
        <v>4173.95</v>
      </c>
      <c r="M61" s="47" t="n">
        <f aca="false">L61*K61</f>
        <v>8347.9</v>
      </c>
      <c r="N61" s="48" t="n">
        <f aca="false">M61*12</f>
        <v>100174.8</v>
      </c>
    </row>
    <row r="62" customFormat="false" ht="13.8" hidden="false" customHeight="false" outlineLevel="0" collapsed="false">
      <c r="B62" s="41" t="n">
        <v>7</v>
      </c>
      <c r="C62" s="42" t="s">
        <v>46</v>
      </c>
      <c r="D62" s="41" t="s">
        <v>47</v>
      </c>
      <c r="E62" s="41" t="s">
        <v>35</v>
      </c>
      <c r="F62" s="43" t="n">
        <v>2149.88</v>
      </c>
      <c r="G62" s="49" t="n">
        <v>97.56</v>
      </c>
      <c r="H62" s="50"/>
      <c r="I62" s="45" t="s">
        <v>39</v>
      </c>
      <c r="J62" s="45" t="n">
        <v>1</v>
      </c>
      <c r="K62" s="45" t="n">
        <v>1</v>
      </c>
      <c r="L62" s="46" t="n">
        <v>5126.7</v>
      </c>
      <c r="M62" s="47" t="n">
        <f aca="false">L62*K62</f>
        <v>5126.7</v>
      </c>
      <c r="N62" s="48" t="n">
        <f aca="false">M62*12</f>
        <v>61520.4</v>
      </c>
    </row>
    <row r="63" customFormat="false" ht="13.8" hidden="false" customHeight="false" outlineLevel="0" collapsed="false">
      <c r="B63" s="41" t="n">
        <v>8</v>
      </c>
      <c r="C63" s="42" t="s">
        <v>48</v>
      </c>
      <c r="D63" s="41" t="s">
        <v>49</v>
      </c>
      <c r="E63" s="41" t="s">
        <v>35</v>
      </c>
      <c r="F63" s="43" t="n">
        <v>1794.48</v>
      </c>
      <c r="G63" s="49" t="n">
        <v>97.88</v>
      </c>
      <c r="H63" s="44"/>
      <c r="I63" s="45" t="s">
        <v>50</v>
      </c>
      <c r="J63" s="45" t="n">
        <v>2</v>
      </c>
      <c r="K63" s="45" t="n">
        <v>1</v>
      </c>
      <c r="L63" s="46" t="n">
        <v>4386.25</v>
      </c>
      <c r="M63" s="47" t="n">
        <f aca="false">L63*J63</f>
        <v>8772.5</v>
      </c>
      <c r="N63" s="48" t="n">
        <f aca="false">M63*12</f>
        <v>105270</v>
      </c>
    </row>
    <row r="64" customFormat="false" ht="13.8" hidden="false" customHeight="false" outlineLevel="0" collapsed="false">
      <c r="B64" s="41" t="n">
        <v>9</v>
      </c>
      <c r="C64" s="42" t="s">
        <v>51</v>
      </c>
      <c r="D64" s="41" t="s">
        <v>49</v>
      </c>
      <c r="E64" s="41" t="s">
        <v>35</v>
      </c>
      <c r="F64" s="43" t="n">
        <v>1794.48</v>
      </c>
      <c r="G64" s="49" t="n">
        <v>97.88</v>
      </c>
      <c r="H64" s="44"/>
      <c r="I64" s="45" t="s">
        <v>50</v>
      </c>
      <c r="J64" s="45" t="n">
        <v>2</v>
      </c>
      <c r="K64" s="45" t="n">
        <v>1</v>
      </c>
      <c r="L64" s="46" t="n">
        <v>5068.22</v>
      </c>
      <c r="M64" s="47" t="n">
        <f aca="false">L64*J64</f>
        <v>10136.44</v>
      </c>
      <c r="N64" s="48" t="n">
        <f aca="false">M64*12</f>
        <v>121637.28</v>
      </c>
    </row>
    <row r="65" customFormat="false" ht="13.8" hidden="false" customHeight="true" outlineLevel="0" collapsed="false">
      <c r="B65" s="52" t="s">
        <v>52</v>
      </c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3" t="n">
        <f aca="false">SUM(M56:M64)</f>
        <v>69246.91</v>
      </c>
      <c r="N65" s="53" t="n">
        <f aca="false">SUM(N56:N64)</f>
        <v>830962.92</v>
      </c>
    </row>
    <row r="137" customFormat="false" ht="15" hidden="false" customHeight="false" outlineLevel="0" collapsed="false">
      <c r="J137" s="35" t="n">
        <f aca="false">SUM(J106:J136)</f>
        <v>0</v>
      </c>
    </row>
  </sheetData>
  <mergeCells count="10">
    <mergeCell ref="B2:N2"/>
    <mergeCell ref="B13:L13"/>
    <mergeCell ref="B15:N15"/>
    <mergeCell ref="B26:L26"/>
    <mergeCell ref="B28:N28"/>
    <mergeCell ref="B39:L39"/>
    <mergeCell ref="B41:N41"/>
    <mergeCell ref="B52:L52"/>
    <mergeCell ref="B54:N54"/>
    <mergeCell ref="B65:L6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T1048576"/>
  <sheetViews>
    <sheetView showFormulas="false" showGridLines="fals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K21" activeCellId="0" sqref="K21"/>
    </sheetView>
  </sheetViews>
  <sheetFormatPr defaultColWidth="9.15625" defaultRowHeight="15" zeroHeight="false" outlineLevelRow="0" outlineLevelCol="0"/>
  <cols>
    <col collapsed="false" customWidth="true" hidden="false" outlineLevel="0" max="1" min="1" style="54" width="4.14"/>
    <col collapsed="false" customWidth="true" hidden="false" outlineLevel="0" max="2" min="2" style="54" width="11.42"/>
    <col collapsed="false" customWidth="true" hidden="false" outlineLevel="0" max="3" min="3" style="54" width="15.57"/>
    <col collapsed="false" customWidth="true" hidden="false" outlineLevel="0" max="4" min="4" style="54" width="12.86"/>
    <col collapsed="false" customWidth="true" hidden="false" outlineLevel="0" max="5" min="5" style="54" width="12.13"/>
    <col collapsed="false" customWidth="true" hidden="false" outlineLevel="0" max="8" min="6" style="54" width="13.76"/>
    <col collapsed="false" customWidth="true" hidden="false" outlineLevel="0" max="13" min="9" style="54" width="13.11"/>
    <col collapsed="false" customWidth="true" hidden="false" outlineLevel="0" max="16" min="14" style="54" width="13.76"/>
    <col collapsed="false" customWidth="true" hidden="false" outlineLevel="0" max="17" min="17" style="54" width="13.11"/>
    <col collapsed="false" customWidth="true" hidden="false" outlineLevel="0" max="20" min="18" style="54" width="13.76"/>
    <col collapsed="false" customWidth="false" hidden="false" outlineLevel="0" max="1024" min="21" style="54" width="9.14"/>
  </cols>
  <sheetData>
    <row r="1" s="55" customFormat="true" ht="15" hidden="false" customHeight="false" outlineLevel="0" collapsed="false"/>
    <row r="2" s="55" customFormat="true" ht="15" hidden="false" customHeight="false" outlineLevel="0" collapsed="false"/>
    <row r="3" s="56" customFormat="true" ht="15" hidden="false" customHeight="false" outlineLevel="0" collapsed="false"/>
    <row r="4" s="56" customFormat="true" ht="15" hidden="false" customHeight="false" outlineLevel="0" collapsed="false"/>
    <row r="5" s="57" customFormat="true" ht="13.8" hidden="false" customHeight="false" outlineLevel="0" collapsed="false">
      <c r="B5" s="58" t="str">
        <f aca="false">'Resumo do Contrato'!B3</f>
        <v>CONTRATO 067.2022</v>
      </c>
      <c r="C5" s="58"/>
      <c r="D5" s="58"/>
      <c r="E5" s="59" t="str">
        <f aca="false">'Resumo do Contrato'!B5</f>
        <v>APOSTILAMENTO 001.2023-REPACTUAÇÃO</v>
      </c>
      <c r="F5" s="59"/>
      <c r="G5" s="59"/>
      <c r="H5" s="59"/>
      <c r="I5" s="59" t="str">
        <f aca="false">'Resumo do Contrato'!B6</f>
        <v>APOSTILAMENTO 002.2023-REPACTUAÇÃO</v>
      </c>
      <c r="J5" s="59"/>
      <c r="K5" s="59"/>
      <c r="L5" s="59"/>
      <c r="M5" s="59" t="str">
        <f aca="false">'Resumo do Contrato'!B7</f>
        <v>APOSTILAMENTO 003.2023-REPACTUAÇÃO</v>
      </c>
      <c r="N5" s="59"/>
      <c r="O5" s="59"/>
      <c r="P5" s="59"/>
      <c r="Q5" s="59" t="str">
        <f aca="false">'Resumo do Contrato'!B8</f>
        <v>APOSTILAMENTO 004.2023-REPACTUAÇÃO</v>
      </c>
      <c r="R5" s="59"/>
      <c r="S5" s="59"/>
      <c r="T5" s="59"/>
    </row>
    <row r="6" s="57" customFormat="true" ht="13.8" hidden="false" customHeight="false" outlineLevel="0" collapsed="false">
      <c r="B6" s="60" t="str">
        <f aca="false">'Resumo do Contrato'!D4</f>
        <v>26/09/2022 A 25/09/2023</v>
      </c>
      <c r="C6" s="60"/>
      <c r="D6" s="60"/>
      <c r="E6" s="59" t="str">
        <f aca="false">'Resumo do Contrato'!D5</f>
        <v>A partir de 01/01/2023</v>
      </c>
      <c r="F6" s="59"/>
      <c r="G6" s="59"/>
      <c r="H6" s="59"/>
      <c r="I6" s="59" t="str">
        <f aca="false">'Resumo do Contrato'!D6</f>
        <v>A partir de 01/02/2023</v>
      </c>
      <c r="J6" s="59"/>
      <c r="K6" s="59"/>
      <c r="L6" s="59"/>
      <c r="M6" s="59" t="str">
        <f aca="false">'Resumo do Contrato'!D7</f>
        <v>A partir de 01/04/2023</v>
      </c>
      <c r="N6" s="59"/>
      <c r="O6" s="59"/>
      <c r="P6" s="59"/>
      <c r="Q6" s="59" t="str">
        <f aca="false">'Resumo do Contrato'!D8</f>
        <v>A partir de 01/05/2023</v>
      </c>
      <c r="R6" s="59"/>
      <c r="S6" s="59"/>
      <c r="T6" s="59"/>
    </row>
    <row r="7" s="57" customFormat="true" ht="13.8" hidden="false" customHeight="false" outlineLevel="0" collapsed="false">
      <c r="B7" s="58"/>
      <c r="C7" s="58"/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="61" customFormat="true" ht="35.1" hidden="false" customHeight="false" outlineLevel="0" collapsed="false">
      <c r="B8" s="62"/>
      <c r="C8" s="63" t="s">
        <v>53</v>
      </c>
      <c r="D8" s="63" t="s">
        <v>3</v>
      </c>
      <c r="E8" s="63" t="s">
        <v>54</v>
      </c>
      <c r="F8" s="63" t="s">
        <v>55</v>
      </c>
      <c r="G8" s="63" t="s">
        <v>56</v>
      </c>
      <c r="H8" s="64" t="s">
        <v>57</v>
      </c>
      <c r="I8" s="63" t="s">
        <v>54</v>
      </c>
      <c r="J8" s="63" t="s">
        <v>55</v>
      </c>
      <c r="K8" s="63" t="s">
        <v>56</v>
      </c>
      <c r="L8" s="64" t="s">
        <v>57</v>
      </c>
      <c r="M8" s="63" t="s">
        <v>54</v>
      </c>
      <c r="N8" s="63" t="s">
        <v>55</v>
      </c>
      <c r="O8" s="63" t="s">
        <v>56</v>
      </c>
      <c r="P8" s="64" t="s">
        <v>57</v>
      </c>
      <c r="Q8" s="63" t="s">
        <v>54</v>
      </c>
      <c r="R8" s="63" t="s">
        <v>55</v>
      </c>
      <c r="S8" s="63" t="s">
        <v>56</v>
      </c>
      <c r="T8" s="64" t="s">
        <v>57</v>
      </c>
    </row>
    <row r="9" s="57" customFormat="true" ht="13.8" hidden="false" customHeight="false" outlineLevel="0" collapsed="false">
      <c r="B9" s="62"/>
      <c r="C9" s="65" t="n">
        <v>64884.98</v>
      </c>
      <c r="D9" s="66" t="n">
        <f aca="false">C9*12</f>
        <v>778619.76</v>
      </c>
      <c r="E9" s="67" t="n">
        <f aca="false">'Resumo por item'!M26</f>
        <v>65026.16</v>
      </c>
      <c r="F9" s="66" t="n">
        <f aca="false">E9*12</f>
        <v>780313.92</v>
      </c>
      <c r="G9" s="66" t="n">
        <f aca="false">F9-D9</f>
        <v>1694.15999999992</v>
      </c>
      <c r="H9" s="66" t="n">
        <f aca="false">G9</f>
        <v>1694.15999999992</v>
      </c>
      <c r="I9" s="67" t="n">
        <f aca="false">'Resumo por item'!M39</f>
        <v>65445.9</v>
      </c>
      <c r="J9" s="66" t="n">
        <f aca="false">I9*12</f>
        <v>785350.8</v>
      </c>
      <c r="K9" s="66" t="n">
        <f aca="false">J9-F9</f>
        <v>5036.88000000012</v>
      </c>
      <c r="L9" s="66" t="n">
        <f aca="false">K9</f>
        <v>5036.88000000012</v>
      </c>
      <c r="M9" s="67" t="n">
        <f aca="false">'Resumo por item'!M52</f>
        <v>69218.67</v>
      </c>
      <c r="N9" s="66" t="n">
        <f aca="false">M9*12</f>
        <v>830624.04</v>
      </c>
      <c r="O9" s="66" t="n">
        <f aca="false">N9-J9</f>
        <v>45273.24</v>
      </c>
      <c r="P9" s="66" t="n">
        <f aca="false">O9</f>
        <v>45273.24</v>
      </c>
      <c r="Q9" s="67" t="n">
        <f aca="false">'Resumo por item'!M65</f>
        <v>69246.91</v>
      </c>
      <c r="R9" s="66" t="n">
        <f aca="false">Q9*12</f>
        <v>830962.92</v>
      </c>
      <c r="S9" s="66" t="n">
        <f aca="false">R9-N9</f>
        <v>338.880000000005</v>
      </c>
      <c r="T9" s="66" t="n">
        <f aca="false">S9</f>
        <v>338.880000000005</v>
      </c>
    </row>
    <row r="10" s="57" customFormat="true" ht="13.8" hidden="false" customHeight="false" outlineLevel="0" collapsed="false">
      <c r="B10" s="68" t="s">
        <v>58</v>
      </c>
      <c r="C10" s="68"/>
      <c r="D10" s="69"/>
      <c r="E10" s="68" t="s">
        <v>58</v>
      </c>
      <c r="F10" s="68"/>
      <c r="G10" s="68"/>
      <c r="H10" s="70"/>
      <c r="I10" s="68" t="s">
        <v>58</v>
      </c>
      <c r="J10" s="68"/>
      <c r="K10" s="68"/>
      <c r="L10" s="70"/>
      <c r="M10" s="68" t="s">
        <v>58</v>
      </c>
      <c r="N10" s="68"/>
      <c r="O10" s="68"/>
      <c r="P10" s="70"/>
      <c r="Q10" s="68" t="s">
        <v>58</v>
      </c>
      <c r="R10" s="68"/>
      <c r="S10" s="68"/>
      <c r="T10" s="70"/>
    </row>
    <row r="11" s="71" customFormat="true" ht="24.55" hidden="false" customHeight="false" outlineLevel="0" collapsed="false">
      <c r="B11" s="72" t="s">
        <v>59</v>
      </c>
      <c r="C11" s="73" t="s">
        <v>60</v>
      </c>
      <c r="D11" s="74"/>
      <c r="E11" s="72" t="s">
        <v>59</v>
      </c>
      <c r="F11" s="73" t="s">
        <v>61</v>
      </c>
      <c r="G11" s="73" t="s">
        <v>60</v>
      </c>
      <c r="H11" s="73" t="s">
        <v>62</v>
      </c>
      <c r="I11" s="72" t="s">
        <v>59</v>
      </c>
      <c r="J11" s="73" t="s">
        <v>61</v>
      </c>
      <c r="K11" s="73" t="s">
        <v>60</v>
      </c>
      <c r="L11" s="73" t="s">
        <v>62</v>
      </c>
      <c r="M11" s="72" t="s">
        <v>59</v>
      </c>
      <c r="N11" s="73" t="s">
        <v>61</v>
      </c>
      <c r="O11" s="73" t="s">
        <v>60</v>
      </c>
      <c r="P11" s="73" t="s">
        <v>62</v>
      </c>
      <c r="Q11" s="72" t="s">
        <v>59</v>
      </c>
      <c r="R11" s="73" t="s">
        <v>61</v>
      </c>
      <c r="S11" s="73" t="s">
        <v>60</v>
      </c>
      <c r="T11" s="73" t="s">
        <v>62</v>
      </c>
    </row>
    <row r="12" s="57" customFormat="true" ht="13.8" hidden="false" customHeight="false" outlineLevel="0" collapsed="false">
      <c r="B12" s="75" t="s">
        <v>63</v>
      </c>
      <c r="C12" s="66" t="n">
        <f aca="false">D9</f>
        <v>778619.76</v>
      </c>
      <c r="E12" s="75" t="s">
        <v>63</v>
      </c>
      <c r="F12" s="76" t="n">
        <f aca="false">(H9/360)*H12</f>
        <v>1256.50199999994</v>
      </c>
      <c r="G12" s="66" t="n">
        <f aca="false">C12+F12</f>
        <v>779876.262</v>
      </c>
      <c r="H12" s="77" t="n">
        <f aca="false">_xlfn.DAYS(G17,G16)</f>
        <v>267</v>
      </c>
      <c r="I12" s="75" t="s">
        <v>63</v>
      </c>
      <c r="J12" s="76" t="n">
        <f aca="false">(L9/360)*L12</f>
        <v>3301.95466666675</v>
      </c>
      <c r="K12" s="66" t="n">
        <f aca="false">G12+J12</f>
        <v>783178.216666667</v>
      </c>
      <c r="L12" s="77" t="n">
        <f aca="false">_xlfn.DAYS(K17,K16)</f>
        <v>236</v>
      </c>
      <c r="M12" s="75" t="s">
        <v>63</v>
      </c>
      <c r="N12" s="76" t="n">
        <f aca="false">(P9/360)*P12</f>
        <v>22259.343</v>
      </c>
      <c r="O12" s="66" t="n">
        <f aca="false">K12+N12</f>
        <v>805437.559666667</v>
      </c>
      <c r="P12" s="77" t="n">
        <f aca="false">_xlfn.DAYS(O17,O16)</f>
        <v>177</v>
      </c>
      <c r="Q12" s="75" t="s">
        <v>63</v>
      </c>
      <c r="R12" s="76" t="n">
        <f aca="false">(T9/360)*T12</f>
        <v>138.376000000002</v>
      </c>
      <c r="S12" s="66" t="n">
        <f aca="false">O12+R12</f>
        <v>805575.935666667</v>
      </c>
      <c r="T12" s="77" t="n">
        <f aca="false">_xlfn.DAYS(S17,S16)</f>
        <v>147</v>
      </c>
    </row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>
      <c r="G16" s="78" t="n">
        <v>44927</v>
      </c>
      <c r="K16" s="78" t="n">
        <v>44958</v>
      </c>
      <c r="O16" s="78" t="n">
        <v>45017</v>
      </c>
      <c r="S16" s="78" t="n">
        <v>45047</v>
      </c>
    </row>
    <row r="17" customFormat="false" ht="13.8" hidden="false" customHeight="false" outlineLevel="0" collapsed="false">
      <c r="G17" s="78" t="n">
        <v>45194</v>
      </c>
      <c r="H17" s="0"/>
      <c r="K17" s="78" t="n">
        <v>45194</v>
      </c>
      <c r="O17" s="78" t="n">
        <v>45194</v>
      </c>
      <c r="S17" s="78" t="n">
        <v>45194</v>
      </c>
    </row>
    <row r="1048576" customFormat="false" ht="12.8" hidden="false" customHeight="false" outlineLevel="0" collapsed="false"/>
  </sheetData>
  <mergeCells count="21">
    <mergeCell ref="B5:D5"/>
    <mergeCell ref="E5:H5"/>
    <mergeCell ref="I5:L5"/>
    <mergeCell ref="M5:P5"/>
    <mergeCell ref="Q5:T5"/>
    <mergeCell ref="B6:D6"/>
    <mergeCell ref="E6:H6"/>
    <mergeCell ref="I6:L6"/>
    <mergeCell ref="M6:P6"/>
    <mergeCell ref="Q6:T6"/>
    <mergeCell ref="B7:D7"/>
    <mergeCell ref="E7:H7"/>
    <mergeCell ref="I7:L7"/>
    <mergeCell ref="M7:P7"/>
    <mergeCell ref="Q7:T7"/>
    <mergeCell ref="B8:B9"/>
    <mergeCell ref="B10:C10"/>
    <mergeCell ref="E10:F10"/>
    <mergeCell ref="I10:J10"/>
    <mergeCell ref="M10:N10"/>
    <mergeCell ref="Q10:R1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LibreOffice/7.1.8.1$Windows_X86_64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  <dc:description/>
  <dc:language>pt-BR</dc:language>
  <cp:lastModifiedBy/>
  <dcterms:modified xsi:type="dcterms:W3CDTF">2023-06-07T10:48:28Z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