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ana.monjardim\Downloads\"/>
    </mc:Choice>
  </mc:AlternateContent>
  <bookViews>
    <workbookView xWindow="0" yWindow="0" windowWidth="13620" windowHeight="7515" activeTab="2"/>
  </bookViews>
  <sheets>
    <sheet name="Resumo do Contrato" sheetId="2" r:id="rId1"/>
    <sheet name="Resumo por item" sheetId="1" r:id="rId2"/>
    <sheet name="Cronograma" sheetId="4" r:id="rId3"/>
  </sheets>
  <calcPr calcId="152511"/>
</workbook>
</file>

<file path=xl/calcChain.xml><?xml version="1.0" encoding="utf-8"?>
<calcChain xmlns="http://schemas.openxmlformats.org/spreadsheetml/2006/main">
  <c r="F8" i="2" l="1"/>
  <c r="AC7" i="4"/>
  <c r="T7" i="4"/>
  <c r="F27" i="1"/>
  <c r="G27" i="1"/>
  <c r="E3" i="4"/>
  <c r="G21" i="1"/>
  <c r="F21" i="1"/>
  <c r="G20" i="1"/>
  <c r="F20" i="1"/>
  <c r="G26" i="1"/>
  <c r="F26" i="1"/>
  <c r="R10" i="4"/>
  <c r="U26" i="4"/>
  <c r="V10" i="4"/>
  <c r="I10" i="4" l="1"/>
  <c r="O7" i="4" s="1"/>
  <c r="P7" i="4" s="1"/>
  <c r="G6" i="2"/>
  <c r="G7" i="2"/>
  <c r="G8" i="2"/>
  <c r="F16" i="1"/>
  <c r="G16" i="1"/>
  <c r="F15" i="1"/>
  <c r="H26" i="4"/>
  <c r="G15" i="1" l="1"/>
  <c r="F10" i="4" l="1"/>
  <c r="G10" i="1" l="1"/>
  <c r="F10" i="1"/>
  <c r="G9" i="1"/>
  <c r="G4" i="1" l="1"/>
  <c r="C10" i="4" l="1"/>
  <c r="F5" i="1" l="1"/>
  <c r="G4" i="2"/>
  <c r="B3" i="4" l="1"/>
  <c r="B4" i="4" l="1"/>
  <c r="I20" i="2" l="1"/>
  <c r="H20" i="2"/>
  <c r="F20" i="2"/>
  <c r="G5" i="2" l="1"/>
  <c r="G20" i="2" l="1"/>
  <c r="G5" i="1" l="1"/>
</calcChain>
</file>

<file path=xl/sharedStrings.xml><?xml version="1.0" encoding="utf-8"?>
<sst xmlns="http://schemas.openxmlformats.org/spreadsheetml/2006/main" count="174" uniqueCount="73">
  <si>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</si>
  <si>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</si>
  <si>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</si>
  <si>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</si>
  <si>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</si>
  <si>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</si>
  <si>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</si>
  <si>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</si>
  <si>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</si>
  <si>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</si>
  <si>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</si>
  <si>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</si>
  <si>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</si>
  <si>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GLOBAL MENSAL</t>
  </si>
  <si>
    <t>VALOR GLOBAL ANUAL</t>
  </si>
  <si>
    <t>SEI Nº</t>
  </si>
  <si>
    <t>Valor Mensal</t>
  </si>
  <si>
    <t>Cronograma das parcelas</t>
  </si>
  <si>
    <t>Parcela nº</t>
  </si>
  <si>
    <t>Valor Parcela</t>
  </si>
  <si>
    <t>1º</t>
  </si>
  <si>
    <t>Valor Anual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</si>
  <si>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</si>
  <si>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</si>
  <si>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</si>
  <si>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</si>
  <si>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</si>
  <si>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</si>
  <si>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</si>
  <si>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</si>
  <si>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</si>
  <si>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</si>
  <si>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</si>
  <si>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</si>
  <si>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20/06/2022 A 19/06/2023</t>
  </si>
  <si>
    <t>23208.002284/2022-61</t>
  </si>
  <si>
    <t>Profissional Especializado no Atendimento Educacional Especializado (AEE)</t>
  </si>
  <si>
    <t>Contrato 38/2022</t>
  </si>
  <si>
    <t>1</t>
  </si>
  <si>
    <t>QUANT. DE MESES</t>
  </si>
  <si>
    <t>12</t>
  </si>
  <si>
    <t>20/06/2023 A 19/06/2024</t>
  </si>
  <si>
    <t>23716.000469/2023-82</t>
  </si>
  <si>
    <t>2º</t>
  </si>
  <si>
    <t>PRORROGAÇÃO DE PRAZO</t>
  </si>
  <si>
    <t>20/06/2023 a 19/06/2024</t>
  </si>
  <si>
    <t>TA 01/2023</t>
  </si>
  <si>
    <t>23716.000514/2023-07</t>
  </si>
  <si>
    <t>Apostilamento 01/2023</t>
  </si>
  <si>
    <t>APOSTILAMENTO 01/2023 - 01/01/2023</t>
  </si>
  <si>
    <t>01/01/2023 a 19/06/2023</t>
  </si>
  <si>
    <t>Inserir data fim da parcela proporcional</t>
  </si>
  <si>
    <t>d-1 do INÍCIO do período calculado</t>
  </si>
  <si>
    <t>Diferença</t>
  </si>
  <si>
    <t>ultimo dia do período calculado</t>
  </si>
  <si>
    <t>entende-se do período proporcional</t>
  </si>
  <si>
    <t>Data/Documento
 de Assinatura</t>
  </si>
  <si>
    <t>Valor do Termo</t>
  </si>
  <si>
    <t>Valor Acumulado</t>
  </si>
  <si>
    <t>TA 02/2024</t>
  </si>
  <si>
    <t>23716.000651/2024-14</t>
  </si>
  <si>
    <t>APOSTILAMENTO 02/2024 - 01/01/2024</t>
  </si>
  <si>
    <t>3º</t>
  </si>
  <si>
    <t>Apostilamento 02/2023</t>
  </si>
  <si>
    <t>Repactuação</t>
  </si>
  <si>
    <t>CONTRATO 38/2022 - início em 20/06/2022 A 19/06/2023</t>
  </si>
  <si>
    <t>Apostilamento 01/2023 - Repactuação  CONTRATO 38/2022 - 01/01/2023 a 19/06/2023</t>
  </si>
  <si>
    <t>01/01/2024 a 19/06/2024</t>
  </si>
  <si>
    <t>Apostilamento 02/2024 - Repactuação  CONTRATO 38/2022 - 01/01/2024 a 19/06/2024</t>
  </si>
  <si>
    <t>TA 02/2024 - Prorrogação CONTRATO 38/2022 - 01/01/2024 a 19/06/2024</t>
  </si>
  <si>
    <t>TA 01/2023 - Prorrogação CONTRATO 38/2022 - 20/06/2023 A 19/06/2024</t>
  </si>
  <si>
    <t>TA01/2023 - 20/06/2023 a 19/06/2024</t>
  </si>
  <si>
    <t>TA2/2024 - 20/06/2024 a 19/06/2025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</si>
</sst>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  <numFmt numFmtId="166" formatCode="#,##0.00;\(#,##0.0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Arial"/>
    </font>
    <font>
      <b/>
      <sz val="9"/>
      <color rgb="FF00B0F0"/>
      <name val="Calibri"/>
    </font>
    <font>
      <b/>
      <sz val="9"/>
      <color rgb="FFFF0000"/>
      <name val="Calibri"/>
    </font>
    <font>
      <b/>
      <sz val="11"/>
      <color theme="1"/>
      <name val="Calibri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2" fillId="0" borderId="1" xfId="1" applyFont="1" applyFill="1" applyBorder="1" applyAlignment="1">
      <alignment horizontal="center" vertical="center" wrapText="1"/>
    </xf>
    <xf numFmtId="44" fontId="0" fillId="0" borderId="0" xfId="1" applyFont="1" applyBorder="1"/>
    <xf numFmtId="0" fontId="0" fillId="0" borderId="0" xfId="0" applyFill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49" fontId="0" fillId="0" borderId="2" xfId="1" applyNumberFormat="1" applyFont="1" applyBorder="1"/>
    <xf numFmtId="0" fontId="0" fillId="0" borderId="6" xfId="0" applyBorder="1" applyAlignment="1">
      <alignment horizontal="center"/>
    </xf>
    <xf numFmtId="49" fontId="0" fillId="0" borderId="7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44" fontId="0" fillId="0" borderId="2" xfId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44" fontId="0" fillId="0" borderId="13" xfId="1" applyFont="1" applyBorder="1"/>
    <xf numFmtId="0" fontId="0" fillId="0" borderId="15" xfId="0" applyBorder="1" applyAlignment="1"/>
    <xf numFmtId="44" fontId="2" fillId="0" borderId="12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0" fontId="0" fillId="0" borderId="15" xfId="0" applyBorder="1"/>
    <xf numFmtId="44" fontId="12" fillId="0" borderId="14" xfId="1" applyFont="1" applyFill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 wrapText="1"/>
    </xf>
    <xf numFmtId="44" fontId="0" fillId="0" borderId="0" xfId="1" applyFont="1" applyFill="1" applyBorder="1"/>
    <xf numFmtId="164" fontId="14" fillId="0" borderId="0" xfId="0" applyNumberFormat="1" applyFont="1" applyFill="1" applyBorder="1" applyAlignment="1">
      <alignment horizontal="right" vertical="center"/>
    </xf>
    <xf numFmtId="14" fontId="7" fillId="3" borderId="1" xfId="0" applyNumberFormat="1" applyFont="1" applyFill="1" applyBorder="1" applyAlignment="1">
      <alignment vertical="center"/>
    </xf>
    <xf numFmtId="44" fontId="12" fillId="0" borderId="0" xfId="1" applyFont="1" applyFill="1" applyBorder="1" applyAlignment="1">
      <alignment vertical="center"/>
    </xf>
    <xf numFmtId="44" fontId="0" fillId="0" borderId="0" xfId="1" applyFont="1" applyFill="1" applyBorder="1" applyAlignment="1">
      <alignment vertical="center"/>
    </xf>
    <xf numFmtId="166" fontId="16" fillId="0" borderId="0" xfId="0" applyNumberFormat="1" applyFont="1"/>
    <xf numFmtId="14" fontId="17" fillId="0" borderId="0" xfId="0" applyNumberFormat="1" applyFont="1"/>
    <xf numFmtId="14" fontId="16" fillId="0" borderId="0" xfId="0" applyNumberFormat="1" applyFont="1"/>
    <xf numFmtId="14" fontId="18" fillId="0" borderId="0" xfId="0" applyNumberFormat="1" applyFont="1"/>
    <xf numFmtId="3" fontId="19" fillId="0" borderId="0" xfId="0" applyNumberFormat="1" applyFont="1"/>
    <xf numFmtId="3" fontId="16" fillId="0" borderId="0" xfId="0" applyNumberFormat="1" applyFont="1"/>
    <xf numFmtId="166" fontId="18" fillId="0" borderId="0" xfId="0" applyNumberFormat="1" applyFont="1"/>
    <xf numFmtId="166" fontId="17" fillId="0" borderId="0" xfId="0" applyNumberFormat="1" applyFont="1"/>
    <xf numFmtId="44" fontId="12" fillId="0" borderId="22" xfId="1" applyFont="1" applyFill="1" applyBorder="1" applyAlignment="1">
      <alignment horizontal="center" vertical="center"/>
    </xf>
    <xf numFmtId="166" fontId="16" fillId="0" borderId="23" xfId="0" applyNumberFormat="1" applyFont="1" applyBorder="1"/>
    <xf numFmtId="14" fontId="16" fillId="0" borderId="24" xfId="0" applyNumberFormat="1" applyFont="1" applyBorder="1" applyAlignment="1">
      <alignment horizontal="center"/>
    </xf>
    <xf numFmtId="14" fontId="16" fillId="0" borderId="25" xfId="0" applyNumberFormat="1" applyFont="1" applyBorder="1" applyAlignment="1">
      <alignment horizontal="center"/>
    </xf>
    <xf numFmtId="3" fontId="16" fillId="0" borderId="23" xfId="0" applyNumberFormat="1" applyFont="1" applyBorder="1" applyAlignment="1">
      <alignment horizontal="center" vertical="center"/>
    </xf>
    <xf numFmtId="44" fontId="0" fillId="0" borderId="0" xfId="0" applyNumberFormat="1"/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44" fontId="2" fillId="0" borderId="0" xfId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44" fontId="0" fillId="0" borderId="29" xfId="1" applyFont="1" applyBorder="1"/>
    <xf numFmtId="0" fontId="2" fillId="6" borderId="1" xfId="0" applyFont="1" applyFill="1" applyBorder="1" applyAlignment="1">
      <alignment horizontal="center" vertical="center" wrapText="1"/>
    </xf>
    <xf numFmtId="44" fontId="0" fillId="6" borderId="1" xfId="1" applyFont="1" applyFill="1" applyBorder="1"/>
    <xf numFmtId="44" fontId="0" fillId="0" borderId="22" xfId="1" applyFont="1" applyBorder="1"/>
    <xf numFmtId="0" fontId="11" fillId="4" borderId="0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vertical="center" wrapText="1"/>
    </xf>
    <xf numFmtId="44" fontId="0" fillId="6" borderId="13" xfId="1" applyFont="1" applyFill="1" applyBorder="1"/>
    <xf numFmtId="4" fontId="16" fillId="7" borderId="34" xfId="0" applyNumberFormat="1" applyFont="1" applyFill="1" applyBorder="1"/>
    <xf numFmtId="4" fontId="16" fillId="7" borderId="32" xfId="0" applyNumberFormat="1" applyFont="1" applyFill="1" applyBorder="1"/>
    <xf numFmtId="4" fontId="16" fillId="7" borderId="32" xfId="0" applyNumberFormat="1" applyFont="1" applyFill="1" applyBorder="1" applyAlignment="1">
      <alignment vertical="center"/>
    </xf>
    <xf numFmtId="166" fontId="16" fillId="7" borderId="32" xfId="0" applyNumberFormat="1" applyFont="1" applyFill="1" applyBorder="1"/>
    <xf numFmtId="14" fontId="16" fillId="7" borderId="32" xfId="0" applyNumberFormat="1" applyFont="1" applyFill="1" applyBorder="1"/>
    <xf numFmtId="3" fontId="16" fillId="7" borderId="32" xfId="0" applyNumberFormat="1" applyFont="1" applyFill="1" applyBorder="1"/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6" fontId="16" fillId="4" borderId="0" xfId="0" applyNumberFormat="1" applyFont="1" applyFill="1" applyBorder="1" applyAlignment="1">
      <alignment horizontal="center"/>
    </xf>
    <xf numFmtId="166" fontId="16" fillId="4" borderId="30" xfId="0" applyNumberFormat="1" applyFont="1" applyFill="1" applyBorder="1" applyAlignment="1">
      <alignment horizontal="center"/>
    </xf>
    <xf numFmtId="166" fontId="19" fillId="7" borderId="31" xfId="0" applyNumberFormat="1" applyFont="1" applyFill="1" applyBorder="1" applyAlignment="1">
      <alignment horizontal="center" vertical="center" wrapText="1"/>
    </xf>
    <xf numFmtId="0" fontId="20" fillId="0" borderId="32" xfId="0" applyFont="1" applyBorder="1"/>
    <xf numFmtId="0" fontId="20" fillId="0" borderId="33" xfId="0" applyFont="1" applyBorder="1"/>
    <xf numFmtId="44" fontId="12" fillId="0" borderId="16" xfId="1" applyFont="1" applyFill="1" applyBorder="1" applyAlignment="1">
      <alignment horizontal="center" vertical="center"/>
    </xf>
    <xf numFmtId="44" fontId="12" fillId="0" borderId="17" xfId="1" applyFont="1" applyFill="1" applyBorder="1" applyAlignment="1">
      <alignment horizontal="center" vertical="center"/>
    </xf>
    <xf numFmtId="44" fontId="12" fillId="0" borderId="18" xfId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29" xfId="0" applyNumberFormat="1" applyFont="1" applyFill="1" applyBorder="1" applyAlignment="1">
      <alignment horizontal="center"/>
    </xf>
    <xf numFmtId="14" fontId="2" fillId="2" borderId="1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4" fontId="2" fillId="2" borderId="27" xfId="0" applyNumberFormat="1" applyFont="1" applyFill="1" applyBorder="1" applyAlignment="1">
      <alignment horizontal="center"/>
    </xf>
    <xf numFmtId="14" fontId="2" fillId="2" borderId="26" xfId="0" applyNumberFormat="1" applyFont="1" applyFill="1" applyBorder="1" applyAlignment="1">
      <alignment horizontal="center"/>
    </xf>
    <xf numFmtId="14" fontId="2" fillId="2" borderId="28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44" fontId="12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topLeftCell="C3" zoomScale="150" zoomScaleNormal="150" workbookViewId="0">
      <selection activeCell="F4" sqref="F4:F7"/>
    </sheetView>
  </sheetViews>
  <sheetFormatPr defaultColWidth="9.140625" defaultRowHeight="15"/>
  <cols>
    <col min="1" max="1" width="4.5703125" style="1" customWidth="1"/>
    <col min="2" max="2" width="25.140625" style="1" customWidth="1"/>
    <col min="3" max="3" width="23.28515625" style="1" customWidth="1"/>
    <col min="4" max="4" width="40.28515625" style="1" bestFit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.75">
      <c r="D1" s="2" t="s">
        <v>2</v>
      </c>
    </row>
    <row r="3" spans="2:12" ht="31.5">
      <c r="B3" s="39" t="s">
        <v>37</v>
      </c>
      <c r="C3" s="90" t="s">
        <v>56</v>
      </c>
      <c r="D3" s="36" t="s">
        <v>3</v>
      </c>
      <c r="E3" s="36" t="s">
        <v>4</v>
      </c>
      <c r="F3" s="36" t="s">
        <v>5</v>
      </c>
      <c r="G3" s="36" t="s">
        <v>6</v>
      </c>
      <c r="H3" s="37" t="s">
        <v>7</v>
      </c>
      <c r="I3" s="38" t="s">
        <v>8</v>
      </c>
      <c r="J3" s="36" t="s">
        <v>15</v>
      </c>
      <c r="K3" s="107"/>
      <c r="L3" s="107"/>
    </row>
    <row r="4" spans="2:12">
      <c r="B4" s="27" t="s">
        <v>9</v>
      </c>
      <c r="C4" s="27"/>
      <c r="D4" s="24" t="s">
        <v>44</v>
      </c>
      <c r="E4" s="28" t="s">
        <v>34</v>
      </c>
      <c r="F4" s="24">
        <v>54564.36</v>
      </c>
      <c r="G4" s="24">
        <f>(F4/12)</f>
        <v>4547.03</v>
      </c>
      <c r="H4" s="25"/>
      <c r="I4" s="26"/>
      <c r="J4" s="28" t="s">
        <v>35</v>
      </c>
      <c r="K4" s="6"/>
    </row>
    <row r="5" spans="2:12">
      <c r="B5" s="27" t="s">
        <v>46</v>
      </c>
      <c r="C5" s="73">
        <v>45009</v>
      </c>
      <c r="D5" s="24" t="s">
        <v>44</v>
      </c>
      <c r="E5" s="28" t="s">
        <v>41</v>
      </c>
      <c r="F5" s="24">
        <v>54564.36</v>
      </c>
      <c r="G5" s="24">
        <f t="shared" ref="G5:G7" si="0">F5/12</f>
        <v>4547.03</v>
      </c>
      <c r="H5" s="25"/>
      <c r="I5" s="26"/>
      <c r="J5" s="23" t="s">
        <v>42</v>
      </c>
      <c r="K5" s="6"/>
    </row>
    <row r="6" spans="2:12">
      <c r="B6" s="27" t="s">
        <v>48</v>
      </c>
      <c r="C6" s="73">
        <v>44927</v>
      </c>
      <c r="D6" s="24" t="s">
        <v>64</v>
      </c>
      <c r="E6" s="23" t="s">
        <v>50</v>
      </c>
      <c r="F6" s="24">
        <v>2149.2199999999998</v>
      </c>
      <c r="G6" s="24">
        <f t="shared" ref="G6" si="1">(F6/12)</f>
        <v>179.10166666666666</v>
      </c>
      <c r="H6" s="25"/>
      <c r="I6" s="26"/>
      <c r="J6" s="23" t="s">
        <v>47</v>
      </c>
      <c r="K6" s="6"/>
    </row>
    <row r="7" spans="2:12">
      <c r="B7" s="27" t="s">
        <v>59</v>
      </c>
      <c r="C7" s="27"/>
      <c r="D7" s="24" t="s">
        <v>44</v>
      </c>
      <c r="E7" s="28" t="s">
        <v>67</v>
      </c>
      <c r="F7" s="24">
        <v>56030.25</v>
      </c>
      <c r="G7" s="24">
        <f t="shared" si="0"/>
        <v>4669.1875</v>
      </c>
      <c r="H7" s="25"/>
      <c r="I7" s="26"/>
      <c r="J7" s="28" t="s">
        <v>60</v>
      </c>
      <c r="K7" s="6"/>
    </row>
    <row r="8" spans="2:12">
      <c r="B8" s="27" t="s">
        <v>63</v>
      </c>
      <c r="C8" s="73">
        <v>44927</v>
      </c>
      <c r="D8" s="24" t="s">
        <v>64</v>
      </c>
      <c r="E8" s="28"/>
      <c r="F8" s="24">
        <f>Cronograma!X7+Cronograma!AB7</f>
        <v>5363.41</v>
      </c>
      <c r="G8" s="24">
        <f t="shared" ref="G8" si="2">(F8/12)</f>
        <v>446.95083333333332</v>
      </c>
      <c r="H8" s="25"/>
      <c r="I8" s="26"/>
      <c r="J8" s="29"/>
      <c r="K8" s="6"/>
    </row>
    <row r="9" spans="2:12">
      <c r="B9" s="27"/>
      <c r="C9" s="27"/>
      <c r="D9" s="24"/>
      <c r="E9" s="28"/>
      <c r="F9" s="24"/>
      <c r="G9" s="24"/>
      <c r="H9" s="25"/>
      <c r="I9" s="26"/>
      <c r="J9" s="28"/>
      <c r="K9" s="6"/>
    </row>
    <row r="10" spans="2:12">
      <c r="B10" s="27"/>
      <c r="C10" s="27"/>
      <c r="D10" s="24"/>
      <c r="E10" s="23"/>
      <c r="F10" s="24"/>
      <c r="G10" s="24"/>
      <c r="H10" s="25"/>
      <c r="I10" s="26"/>
      <c r="J10" s="23"/>
      <c r="K10" s="6"/>
    </row>
    <row r="11" spans="2:12">
      <c r="B11" s="27"/>
      <c r="C11" s="27"/>
      <c r="D11" s="24"/>
      <c r="E11" s="23"/>
      <c r="F11" s="24"/>
      <c r="G11" s="24"/>
      <c r="H11" s="25"/>
      <c r="I11" s="26"/>
      <c r="J11" s="23"/>
      <c r="K11" s="6"/>
    </row>
    <row r="12" spans="2:12">
      <c r="B12" s="27"/>
      <c r="C12" s="27"/>
      <c r="D12" s="24"/>
      <c r="E12" s="23"/>
      <c r="F12" s="24"/>
      <c r="G12" s="24"/>
      <c r="H12" s="25"/>
      <c r="I12" s="26"/>
      <c r="J12" s="23"/>
      <c r="K12" s="6"/>
      <c r="L12" s="7"/>
    </row>
    <row r="13" spans="2:12">
      <c r="B13" s="27"/>
      <c r="C13" s="27"/>
      <c r="D13" s="24"/>
      <c r="E13" s="23"/>
      <c r="F13" s="24"/>
      <c r="G13" s="24"/>
      <c r="H13" s="25"/>
      <c r="I13" s="26"/>
      <c r="J13" s="23"/>
      <c r="K13" s="6"/>
      <c r="L13" s="7"/>
    </row>
    <row r="14" spans="2:12">
      <c r="B14" s="27"/>
      <c r="C14" s="27"/>
      <c r="D14" s="24"/>
      <c r="E14" s="23"/>
      <c r="F14" s="24"/>
      <c r="G14" s="24"/>
      <c r="H14" s="25"/>
      <c r="I14" s="26"/>
      <c r="J14" s="23"/>
      <c r="K14" s="6"/>
      <c r="L14" s="7"/>
    </row>
    <row r="15" spans="2:12">
      <c r="B15" s="27"/>
      <c r="C15" s="27"/>
      <c r="D15" s="24"/>
      <c r="E15" s="23"/>
      <c r="F15" s="24"/>
      <c r="G15" s="24"/>
      <c r="H15" s="25"/>
      <c r="I15" s="26"/>
      <c r="J15" s="23"/>
      <c r="K15" s="6"/>
      <c r="L15" s="7"/>
    </row>
    <row r="16" spans="2:12">
      <c r="B16" s="27"/>
      <c r="C16" s="27"/>
      <c r="D16" s="24"/>
      <c r="E16" s="23"/>
      <c r="F16" s="24"/>
      <c r="G16" s="24"/>
      <c r="H16" s="25"/>
      <c r="I16" s="26"/>
      <c r="J16" s="23"/>
      <c r="K16" s="6"/>
      <c r="L16" s="7"/>
    </row>
    <row r="17" spans="2:12">
      <c r="B17" s="27"/>
      <c r="C17" s="27"/>
      <c r="D17" s="24"/>
      <c r="E17" s="23"/>
      <c r="F17" s="24"/>
      <c r="G17" s="24"/>
      <c r="H17" s="25"/>
      <c r="I17" s="26"/>
      <c r="J17" s="23"/>
      <c r="K17" s="6"/>
      <c r="L17" s="7"/>
    </row>
    <row r="18" spans="2:12">
      <c r="B18" s="27"/>
      <c r="C18" s="27"/>
      <c r="D18" s="24"/>
      <c r="E18" s="23"/>
      <c r="F18" s="24"/>
      <c r="G18" s="24"/>
      <c r="H18" s="25"/>
      <c r="I18" s="26"/>
      <c r="J18" s="23"/>
      <c r="K18" s="6"/>
      <c r="L18" s="7"/>
    </row>
    <row r="19" spans="2:12">
      <c r="B19" s="21"/>
      <c r="C19" s="21"/>
      <c r="D19" s="22"/>
      <c r="E19" s="23"/>
      <c r="F19" s="24"/>
      <c r="G19" s="24"/>
      <c r="H19" s="25"/>
      <c r="I19" s="26"/>
      <c r="J19" s="23"/>
      <c r="K19" s="6"/>
      <c r="L19" s="7"/>
    </row>
    <row r="20" spans="2:12">
      <c r="B20" s="30" t="s">
        <v>10</v>
      </c>
      <c r="C20" s="30"/>
      <c r="D20" s="31"/>
      <c r="E20" s="32"/>
      <c r="F20" s="33">
        <f>SUM(F4:F19)</f>
        <v>172671.6</v>
      </c>
      <c r="G20" s="33">
        <f>SUM(G4:G19)</f>
        <v>14389.3</v>
      </c>
      <c r="H20" s="34">
        <f>SUM(H4:H19)</f>
        <v>0</v>
      </c>
      <c r="I20" s="35">
        <f>SUM(I4:I19)</f>
        <v>0</v>
      </c>
      <c r="J20" s="32"/>
      <c r="K20" s="8"/>
    </row>
    <row r="21" spans="2:12">
      <c r="D21" s="9"/>
      <c r="F21" s="9"/>
      <c r="G21" s="9"/>
      <c r="H21" s="10"/>
      <c r="I21" s="11"/>
    </row>
    <row r="22" spans="2:12">
      <c r="F22" s="9"/>
      <c r="G22" s="13"/>
      <c r="H22" s="20"/>
    </row>
    <row r="23" spans="2:12">
      <c r="F23" s="19"/>
      <c r="H23" s="20"/>
      <c r="K23" s="12"/>
    </row>
    <row r="24" spans="2:12">
      <c r="F24" s="18"/>
      <c r="H24" s="20"/>
    </row>
    <row r="25" spans="2:12">
      <c r="F25" s="13"/>
      <c r="H25" s="20"/>
    </row>
    <row r="26" spans="2:12">
      <c r="H26" s="20"/>
    </row>
  </sheetData>
  <mergeCells count="1">
    <mergeCell ref="K3:L3"/>
  </mergeCells>
  <conditionalFormatting sqref="D11:D13 D20:D1048576 D1:D9">
    <cfRule type="containsText" dxfId="11" priority="13" operator="containsText" text="acréscimo">
      <formula>NOT(ISERROR(SEARCH("acréscimo",D1)))</formula>
    </cfRule>
    <cfRule type="containsText" dxfId="10" priority="14" operator="containsText" text="supressão">
      <formula>NOT(ISERROR(SEARCH("supressão",D1)))</formula>
    </cfRule>
  </conditionalFormatting>
  <conditionalFormatting sqref="D10">
    <cfRule type="containsText" dxfId="9" priority="11" operator="containsText" text="acréscimo">
      <formula>NOT(ISERROR(SEARCH("acréscimo",D10)))</formula>
    </cfRule>
    <cfRule type="containsText" dxfId="8" priority="12" operator="containsText" text="supressão">
      <formula>NOT(ISERROR(SEARCH("supressão",D10)))</formula>
    </cfRule>
  </conditionalFormatting>
  <conditionalFormatting sqref="D14">
    <cfRule type="containsText" dxfId="7" priority="7" operator="containsText" text="acréscimo">
      <formula>NOT(ISERROR(SEARCH("acréscimo",D14)))</formula>
    </cfRule>
    <cfRule type="containsText" dxfId="6" priority="8" operator="containsText" text="supressão">
      <formula>NOT(ISERROR(SEARCH("supressão",D14)))</formula>
    </cfRule>
  </conditionalFormatting>
  <conditionalFormatting sqref="D15">
    <cfRule type="containsText" dxfId="5" priority="5" operator="containsText" text="acréscimo">
      <formula>NOT(ISERROR(SEARCH("acréscimo",D15)))</formula>
    </cfRule>
    <cfRule type="containsText" dxfId="4" priority="6" operator="containsText" text="supressão">
      <formula>NOT(ISERROR(SEARCH("supressão",D15)))</formula>
    </cfRule>
  </conditionalFormatting>
  <conditionalFormatting sqref="D16:D19">
    <cfRule type="containsText" dxfId="3" priority="3" operator="containsText" text="acréscimo">
      <formula>NOT(ISERROR(SEARCH("acréscimo",D16)))</formula>
    </cfRule>
    <cfRule type="containsText" dxfId="2" priority="4" operator="containsText" text="supressão">
      <formula>NOT(ISERROR(SEARCH("supressão",D16)))</formula>
    </cfRule>
  </conditionalFormatting>
  <conditionalFormatting sqref="C3">
    <cfRule type="containsText" dxfId="1" priority="1" operator="containsText" text="acréscimo">
      <formula>NOT(ISERROR(SEARCH("acréscimo",C3)))</formula>
    </cfRule>
    <cfRule type="containsText" dxfId="0" priority="2" operator="containsText" text="supressão">
      <formula>NOT(ISERROR(SEARCH("supressão",C3)))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showGridLines="0" topLeftCell="A10" zoomScale="140" zoomScaleNormal="140" workbookViewId="0">
      <selection activeCell="F28" sqref="F28"/>
    </sheetView>
  </sheetViews>
  <sheetFormatPr defaultRowHeight="1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8" ht="15.75" thickBot="1"/>
    <row r="2" spans="2:8" ht="15.75" thickBot="1">
      <c r="B2" s="109" t="s">
        <v>65</v>
      </c>
      <c r="C2" s="109"/>
      <c r="D2" s="109"/>
      <c r="E2" s="109"/>
      <c r="F2" s="109"/>
      <c r="G2" s="109"/>
    </row>
    <row r="3" spans="2:8" ht="30.75" thickBot="1">
      <c r="B3" s="16" t="s">
        <v>0</v>
      </c>
      <c r="C3" s="57" t="s">
        <v>11</v>
      </c>
      <c r="D3" s="17" t="s">
        <v>12</v>
      </c>
      <c r="E3" s="17" t="s">
        <v>39</v>
      </c>
      <c r="F3" s="17" t="s">
        <v>13</v>
      </c>
      <c r="G3" s="17" t="s">
        <v>14</v>
      </c>
    </row>
    <row r="4" spans="2:8" ht="48" thickBot="1">
      <c r="B4" s="55">
        <v>21</v>
      </c>
      <c r="C4" s="59" t="s">
        <v>36</v>
      </c>
      <c r="D4" s="56" t="s">
        <v>38</v>
      </c>
      <c r="E4" s="54" t="s">
        <v>40</v>
      </c>
      <c r="F4" s="58">
        <v>4547.03</v>
      </c>
      <c r="G4" s="15">
        <f>F4*E4</f>
        <v>54564.36</v>
      </c>
    </row>
    <row r="5" spans="2:8" ht="15.75" thickBot="1">
      <c r="B5" s="108" t="s">
        <v>1</v>
      </c>
      <c r="C5" s="108"/>
      <c r="D5" s="14"/>
      <c r="E5" s="15"/>
      <c r="F5" s="15">
        <f>SUM(F4:F4)</f>
        <v>4547.03</v>
      </c>
      <c r="G5" s="15">
        <f>SUM(G4:G4)</f>
        <v>54564.36</v>
      </c>
    </row>
    <row r="6" spans="2:8" ht="15.75" thickBot="1">
      <c r="B6" s="53"/>
      <c r="C6" s="53"/>
      <c r="D6" s="41"/>
      <c r="E6" s="46"/>
      <c r="F6" s="46"/>
      <c r="G6" s="46"/>
    </row>
    <row r="7" spans="2:8" ht="15.75" thickBot="1">
      <c r="B7" s="110" t="s">
        <v>70</v>
      </c>
      <c r="C7" s="110"/>
      <c r="D7" s="110"/>
      <c r="E7" s="110"/>
      <c r="F7" s="110"/>
      <c r="G7" s="110"/>
    </row>
    <row r="8" spans="2:8" ht="30.75" thickBot="1">
      <c r="B8" s="16" t="s">
        <v>0</v>
      </c>
      <c r="C8" s="57" t="s">
        <v>11</v>
      </c>
      <c r="D8" s="17" t="s">
        <v>12</v>
      </c>
      <c r="E8" s="17" t="s">
        <v>39</v>
      </c>
      <c r="F8" s="17" t="s">
        <v>13</v>
      </c>
      <c r="G8" s="17" t="s">
        <v>14</v>
      </c>
    </row>
    <row r="9" spans="2:8" ht="48" thickBot="1">
      <c r="B9" s="55">
        <v>21</v>
      </c>
      <c r="C9" s="59" t="s">
        <v>36</v>
      </c>
      <c r="D9" s="56" t="s">
        <v>38</v>
      </c>
      <c r="E9" s="54" t="s">
        <v>40</v>
      </c>
      <c r="F9" s="58">
        <v>4547.03</v>
      </c>
      <c r="G9" s="15">
        <f>F9*E9</f>
        <v>54564.36</v>
      </c>
    </row>
    <row r="10" spans="2:8" ht="15.75" thickBot="1">
      <c r="B10" s="108" t="s">
        <v>1</v>
      </c>
      <c r="C10" s="108"/>
      <c r="D10" s="14"/>
      <c r="E10" s="15"/>
      <c r="F10" s="15">
        <f>SUM(F9:F9)</f>
        <v>4547.03</v>
      </c>
      <c r="G10" s="15">
        <f>SUM(G9:G9)</f>
        <v>54564.36</v>
      </c>
    </row>
    <row r="11" spans="2:8" ht="15.75" thickBot="1"/>
    <row r="12" spans="2:8" ht="15.75" thickBot="1">
      <c r="B12" s="110" t="s">
        <v>66</v>
      </c>
      <c r="C12" s="110"/>
      <c r="D12" s="110"/>
      <c r="E12" s="110"/>
      <c r="F12" s="110"/>
      <c r="G12" s="110"/>
    </row>
    <row r="13" spans="2:8" ht="30.75" thickBot="1">
      <c r="B13" s="16" t="s">
        <v>0</v>
      </c>
      <c r="C13" s="57" t="s">
        <v>11</v>
      </c>
      <c r="D13" s="17" t="s">
        <v>12</v>
      </c>
      <c r="E13" s="17" t="s">
        <v>39</v>
      </c>
      <c r="F13" s="17" t="s">
        <v>13</v>
      </c>
      <c r="G13" s="17" t="s">
        <v>14</v>
      </c>
    </row>
    <row r="14" spans="2:8" ht="48" thickBot="1">
      <c r="B14" s="55">
        <v>21</v>
      </c>
      <c r="C14" s="59" t="s">
        <v>36</v>
      </c>
      <c r="D14" s="56" t="s">
        <v>38</v>
      </c>
      <c r="E14" s="54" t="s">
        <v>40</v>
      </c>
      <c r="F14" s="58">
        <v>4669.22</v>
      </c>
      <c r="G14" s="15">
        <v>56030.65</v>
      </c>
    </row>
    <row r="15" spans="2:8" ht="15.75" thickBot="1">
      <c r="B15" s="108" t="s">
        <v>1</v>
      </c>
      <c r="C15" s="108"/>
      <c r="D15" s="14"/>
      <c r="E15" s="15"/>
      <c r="F15" s="15">
        <f>SUM(F14:F14)</f>
        <v>4669.22</v>
      </c>
      <c r="G15" s="15">
        <f>SUM(G14:G14)</f>
        <v>56030.65</v>
      </c>
    </row>
    <row r="16" spans="2:8" ht="15.75" thickBot="1">
      <c r="F16" s="89">
        <f>F15-F10</f>
        <v>122.19000000000051</v>
      </c>
      <c r="G16" s="89">
        <f>G15-G10</f>
        <v>1466.2900000000009</v>
      </c>
      <c r="H16" s="89"/>
    </row>
    <row r="17" spans="2:7" ht="15.75" thickBot="1">
      <c r="B17" s="110" t="s">
        <v>69</v>
      </c>
      <c r="C17" s="110"/>
      <c r="D17" s="110"/>
      <c r="E17" s="110"/>
      <c r="F17" s="110"/>
      <c r="G17" s="110"/>
    </row>
    <row r="18" spans="2:7" ht="30.75" thickBot="1">
      <c r="B18" s="16" t="s">
        <v>0</v>
      </c>
      <c r="C18" s="57" t="s">
        <v>11</v>
      </c>
      <c r="D18" s="17" t="s">
        <v>12</v>
      </c>
      <c r="E18" s="17" t="s">
        <v>39</v>
      </c>
      <c r="F18" s="17" t="s">
        <v>13</v>
      </c>
      <c r="G18" s="17" t="s">
        <v>14</v>
      </c>
    </row>
    <row r="19" spans="2:7" ht="32.25" thickBot="1">
      <c r="B19" s="55">
        <v>21</v>
      </c>
      <c r="C19" s="59" t="s">
        <v>36</v>
      </c>
      <c r="D19" s="56" t="s">
        <v>38</v>
      </c>
      <c r="E19" s="54" t="s">
        <v>40</v>
      </c>
      <c r="F19" s="58">
        <v>4669.22</v>
      </c>
      <c r="G19" s="15">
        <v>56030.65</v>
      </c>
    </row>
    <row r="20" spans="2:7" ht="15.75" thickBot="1">
      <c r="B20" s="108" t="s">
        <v>1</v>
      </c>
      <c r="C20" s="108"/>
      <c r="D20" s="14"/>
      <c r="E20" s="15"/>
      <c r="F20" s="15">
        <f>SUM(F19:F19)</f>
        <v>4669.22</v>
      </c>
      <c r="G20" s="15">
        <f>SUM(G19:G19)</f>
        <v>56030.65</v>
      </c>
    </row>
    <row r="21" spans="2:7">
      <c r="F21" s="89">
        <f>F20-F10</f>
        <v>122.19000000000051</v>
      </c>
      <c r="G21" s="89">
        <f>G20-G10</f>
        <v>1466.2900000000009</v>
      </c>
    </row>
    <row r="22" spans="2:7" ht="15.75" thickBot="1"/>
    <row r="23" spans="2:7" ht="15.75" thickBot="1">
      <c r="B23" s="110" t="s">
        <v>68</v>
      </c>
      <c r="C23" s="110"/>
      <c r="D23" s="110"/>
      <c r="E23" s="110"/>
      <c r="F23" s="110"/>
      <c r="G23" s="110"/>
    </row>
    <row r="24" spans="2:7" ht="30.75" thickBot="1">
      <c r="B24" s="16" t="s">
        <v>0</v>
      </c>
      <c r="C24" s="57" t="s">
        <v>11</v>
      </c>
      <c r="D24" s="17" t="s">
        <v>12</v>
      </c>
      <c r="E24" s="17" t="s">
        <v>39</v>
      </c>
      <c r="F24" s="17" t="s">
        <v>13</v>
      </c>
      <c r="G24" s="17" t="s">
        <v>14</v>
      </c>
    </row>
    <row r="25" spans="2:7" ht="32.25" thickBot="1">
      <c r="B25" s="55">
        <v>21</v>
      </c>
      <c r="C25" s="59" t="s">
        <v>36</v>
      </c>
      <c r="D25" s="56" t="s">
        <v>38</v>
      </c>
      <c r="E25" s="54" t="s">
        <v>40</v>
      </c>
      <c r="F25" s="58">
        <v>4974.1499999999996</v>
      </c>
      <c r="G25" s="15">
        <v>59689.8</v>
      </c>
    </row>
    <row r="26" spans="2:7" ht="15.75" thickBot="1">
      <c r="B26" s="108" t="s">
        <v>1</v>
      </c>
      <c r="C26" s="108"/>
      <c r="D26" s="14"/>
      <c r="E26" s="15"/>
      <c r="F26" s="15">
        <f>SUM(F25:F25)</f>
        <v>4974.1499999999996</v>
      </c>
      <c r="G26" s="15">
        <f>SUM(G25:G25)</f>
        <v>59689.8</v>
      </c>
    </row>
    <row r="27" spans="2:7">
      <c r="F27" s="89">
        <f>F26-F20</f>
        <v>304.92999999999938</v>
      </c>
      <c r="G27" s="89">
        <f>G26-G20</f>
        <v>3659.1500000000015</v>
      </c>
    </row>
  </sheetData>
  <mergeCells count="10">
    <mergeCell ref="B23:G23"/>
    <mergeCell ref="B26:C26"/>
    <mergeCell ref="B17:G17"/>
    <mergeCell ref="B20:C20"/>
    <mergeCell ref="B15:C15"/>
    <mergeCell ref="B2:G2"/>
    <mergeCell ref="B5:C5"/>
    <mergeCell ref="B7:G7"/>
    <mergeCell ref="B10:C10"/>
    <mergeCell ref="B12:G1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showGridLines="0" tabSelected="1" zoomScale="130" zoomScaleNormal="130" workbookViewId="0">
      <pane xSplit="1" topLeftCell="T1" activePane="topRight" state="frozen"/>
      <selection pane="topRight" activeCell="X7" sqref="X7"/>
    </sheetView>
  </sheetViews>
  <sheetFormatPr defaultColWidth="9.140625" defaultRowHeight="15"/>
  <cols>
    <col min="1" max="1" width="5.5703125" style="52" bestFit="1" customWidth="1"/>
    <col min="2" max="2" width="11.42578125" style="47" customWidth="1"/>
    <col min="3" max="3" width="17.85546875" style="47" customWidth="1"/>
    <col min="4" max="4" width="19.140625" style="47" customWidth="1"/>
    <col min="5" max="5" width="11.42578125" style="47" customWidth="1"/>
    <col min="6" max="6" width="17.85546875" style="47" customWidth="1"/>
    <col min="7" max="7" width="19.140625" style="47" customWidth="1"/>
    <col min="8" max="8" width="11.42578125" style="47" customWidth="1"/>
    <col min="9" max="9" width="17.85546875" style="47" customWidth="1"/>
    <col min="10" max="11" width="19.140625" style="47" customWidth="1"/>
    <col min="12" max="12" width="11.42578125" style="47" customWidth="1"/>
    <col min="13" max="14" width="17.85546875" style="47" customWidth="1"/>
    <col min="15" max="15" width="19.140625" style="47" customWidth="1"/>
    <col min="16" max="16" width="16.42578125" style="47" bestFit="1" customWidth="1"/>
    <col min="17" max="19" width="19.140625" style="47" customWidth="1"/>
    <col min="20" max="20" width="16.42578125" style="47" bestFit="1" customWidth="1"/>
    <col min="21" max="28" width="19.140625" style="47" customWidth="1"/>
    <col min="29" max="29" width="16.42578125" style="47" bestFit="1" customWidth="1"/>
    <col min="30" max="16384" width="9.140625" style="47"/>
  </cols>
  <sheetData>
    <row r="1" spans="1:29" s="40" customFormat="1">
      <c r="A1" s="48"/>
      <c r="P1" s="111"/>
      <c r="T1" s="111"/>
      <c r="AC1" s="111"/>
    </row>
    <row r="2" spans="1:29" s="40" customFormat="1" ht="15.75" thickBot="1">
      <c r="A2" s="48"/>
      <c r="P2" s="112"/>
      <c r="T2" s="112"/>
      <c r="AC2" s="112"/>
    </row>
    <row r="3" spans="1:29" s="41" customFormat="1">
      <c r="A3" s="49"/>
      <c r="B3" s="147" t="str">
        <f>'Resumo do Contrato'!B3</f>
        <v>Contrato 38/2022</v>
      </c>
      <c r="C3" s="148"/>
      <c r="D3" s="149"/>
      <c r="E3" s="147" t="str">
        <f>'Resumo do Contrato'!F3</f>
        <v>Valor Global</v>
      </c>
      <c r="F3" s="148"/>
      <c r="G3" s="149"/>
      <c r="H3" s="133" t="s">
        <v>49</v>
      </c>
      <c r="I3" s="134"/>
      <c r="J3" s="134"/>
      <c r="K3" s="134"/>
      <c r="L3" s="134"/>
      <c r="M3" s="134"/>
      <c r="N3" s="134"/>
      <c r="O3" s="135"/>
      <c r="P3" s="113" t="s">
        <v>58</v>
      </c>
      <c r="Q3" s="147" t="s">
        <v>5</v>
      </c>
      <c r="R3" s="148"/>
      <c r="S3" s="149"/>
      <c r="T3" s="113" t="s">
        <v>58</v>
      </c>
      <c r="U3" s="133" t="s">
        <v>61</v>
      </c>
      <c r="V3" s="134"/>
      <c r="W3" s="134"/>
      <c r="X3" s="134"/>
      <c r="Y3" s="134"/>
      <c r="Z3" s="134"/>
      <c r="AA3" s="134"/>
      <c r="AB3" s="135"/>
      <c r="AC3" s="113" t="s">
        <v>58</v>
      </c>
    </row>
    <row r="4" spans="1:29" s="41" customFormat="1">
      <c r="A4" s="49"/>
      <c r="B4" s="122" t="str">
        <f>'Resumo do Contrato'!E4</f>
        <v>20/06/2022 A 19/06/2023</v>
      </c>
      <c r="C4" s="123"/>
      <c r="D4" s="125"/>
      <c r="E4" s="122" t="s">
        <v>71</v>
      </c>
      <c r="F4" s="123"/>
      <c r="G4" s="125"/>
      <c r="H4" s="136" t="s">
        <v>50</v>
      </c>
      <c r="I4" s="137"/>
      <c r="J4" s="137"/>
      <c r="K4" s="138"/>
      <c r="L4" s="122" t="s">
        <v>45</v>
      </c>
      <c r="M4" s="123"/>
      <c r="N4" s="124"/>
      <c r="O4" s="125"/>
      <c r="P4" s="114"/>
      <c r="Q4" s="122" t="s">
        <v>72</v>
      </c>
      <c r="R4" s="123"/>
      <c r="S4" s="125"/>
      <c r="T4" s="114"/>
      <c r="U4" s="136" t="s">
        <v>45</v>
      </c>
      <c r="V4" s="137"/>
      <c r="W4" s="137"/>
      <c r="X4" s="138"/>
      <c r="Y4" s="122" t="s">
        <v>45</v>
      </c>
      <c r="Z4" s="123"/>
      <c r="AA4" s="124"/>
      <c r="AB4" s="125"/>
      <c r="AC4" s="114"/>
    </row>
    <row r="5" spans="1:29" s="41" customFormat="1">
      <c r="A5" s="49"/>
      <c r="B5" s="126"/>
      <c r="C5" s="127"/>
      <c r="D5" s="129"/>
      <c r="E5" s="126"/>
      <c r="F5" s="127"/>
      <c r="G5" s="129"/>
      <c r="H5" s="139"/>
      <c r="I5" s="140"/>
      <c r="J5" s="140"/>
      <c r="K5" s="141"/>
      <c r="L5" s="126"/>
      <c r="M5" s="127"/>
      <c r="N5" s="128"/>
      <c r="O5" s="129"/>
      <c r="P5" s="114"/>
      <c r="Q5" s="126"/>
      <c r="R5" s="127"/>
      <c r="S5" s="129"/>
      <c r="T5" s="114"/>
      <c r="U5" s="139"/>
      <c r="V5" s="140"/>
      <c r="W5" s="140"/>
      <c r="X5" s="141"/>
      <c r="Y5" s="126"/>
      <c r="Z5" s="127"/>
      <c r="AA5" s="128"/>
      <c r="AB5" s="129"/>
      <c r="AC5" s="114"/>
    </row>
    <row r="6" spans="1:29" s="43" customFormat="1" ht="15" customHeight="1">
      <c r="A6" s="49"/>
      <c r="B6" s="142"/>
      <c r="C6" s="42" t="s">
        <v>16</v>
      </c>
      <c r="D6" s="60" t="s">
        <v>21</v>
      </c>
      <c r="E6" s="142"/>
      <c r="F6" s="42" t="s">
        <v>16</v>
      </c>
      <c r="G6" s="60" t="s">
        <v>21</v>
      </c>
      <c r="H6" s="142"/>
      <c r="I6" s="42" t="s">
        <v>16</v>
      </c>
      <c r="J6" s="93" t="s">
        <v>21</v>
      </c>
      <c r="K6" s="95" t="s">
        <v>57</v>
      </c>
      <c r="L6" s="130"/>
      <c r="M6" s="42" t="s">
        <v>16</v>
      </c>
      <c r="N6" s="93" t="s">
        <v>21</v>
      </c>
      <c r="O6" s="99" t="s">
        <v>57</v>
      </c>
      <c r="P6" s="115"/>
      <c r="Q6" s="142"/>
      <c r="R6" s="42" t="s">
        <v>16</v>
      </c>
      <c r="S6" s="60" t="s">
        <v>21</v>
      </c>
      <c r="T6" s="115"/>
      <c r="U6" s="142"/>
      <c r="V6" s="42" t="s">
        <v>16</v>
      </c>
      <c r="W6" s="93" t="s">
        <v>21</v>
      </c>
      <c r="X6" s="95" t="s">
        <v>57</v>
      </c>
      <c r="Y6" s="130"/>
      <c r="Z6" s="42" t="s">
        <v>16</v>
      </c>
      <c r="AA6" s="93" t="s">
        <v>21</v>
      </c>
      <c r="AB6" s="99" t="s">
        <v>57</v>
      </c>
      <c r="AC6" s="115"/>
    </row>
    <row r="7" spans="1:29" s="41" customFormat="1">
      <c r="A7" s="49"/>
      <c r="B7" s="142"/>
      <c r="C7" s="44">
        <v>4547.03</v>
      </c>
      <c r="D7" s="61">
        <v>54564.36</v>
      </c>
      <c r="E7" s="142"/>
      <c r="F7" s="44"/>
      <c r="G7" s="61">
        <v>54564.36</v>
      </c>
      <c r="H7" s="142"/>
      <c r="I7" s="44">
        <v>122.19</v>
      </c>
      <c r="J7" s="94">
        <v>1466.29</v>
      </c>
      <c r="K7" s="96">
        <v>682.93</v>
      </c>
      <c r="L7" s="130"/>
      <c r="M7" s="44">
        <v>122.19</v>
      </c>
      <c r="N7" s="97">
        <v>1466.29</v>
      </c>
      <c r="O7" s="100">
        <f>M10+I10</f>
        <v>2149.2195890410958</v>
      </c>
      <c r="P7" s="101">
        <f>O7+K7+G7</f>
        <v>57396.509589041096</v>
      </c>
      <c r="Q7" s="142"/>
      <c r="R7" s="44"/>
      <c r="S7" s="61">
        <v>57396.51</v>
      </c>
      <c r="T7" s="101">
        <f>S7+P7</f>
        <v>114793.0195890411</v>
      </c>
      <c r="U7" s="142"/>
      <c r="V7" s="44">
        <v>304.93</v>
      </c>
      <c r="W7" s="94">
        <v>3659.15</v>
      </c>
      <c r="X7" s="96">
        <v>1704.26</v>
      </c>
      <c r="Y7" s="130"/>
      <c r="Z7" s="44">
        <v>304.93</v>
      </c>
      <c r="AA7" s="97">
        <v>3659.15</v>
      </c>
      <c r="AB7" s="100">
        <v>3659.15</v>
      </c>
      <c r="AC7" s="101">
        <f>AB7+X7+T7</f>
        <v>120156.4295890411</v>
      </c>
    </row>
    <row r="8" spans="1:29" s="41" customFormat="1">
      <c r="A8" s="49"/>
      <c r="B8" s="131" t="s">
        <v>17</v>
      </c>
      <c r="C8" s="132"/>
      <c r="D8" s="62"/>
      <c r="E8" s="131" t="s">
        <v>17</v>
      </c>
      <c r="F8" s="132"/>
      <c r="G8" s="62"/>
      <c r="H8" s="131" t="s">
        <v>17</v>
      </c>
      <c r="I8" s="132"/>
      <c r="J8" s="62"/>
      <c r="K8" s="91"/>
      <c r="L8" s="131" t="s">
        <v>17</v>
      </c>
      <c r="M8" s="132"/>
      <c r="N8" s="98"/>
      <c r="O8" s="62"/>
      <c r="P8" s="102"/>
      <c r="Q8" s="131" t="s">
        <v>17</v>
      </c>
      <c r="R8" s="132"/>
      <c r="S8" s="62"/>
      <c r="T8" s="102"/>
      <c r="U8" s="131" t="s">
        <v>17</v>
      </c>
      <c r="V8" s="132"/>
      <c r="W8" s="62"/>
      <c r="X8" s="91"/>
      <c r="Y8" s="131" t="s">
        <v>17</v>
      </c>
      <c r="Z8" s="132"/>
      <c r="AA8" s="98"/>
      <c r="AB8" s="62"/>
      <c r="AC8" s="102"/>
    </row>
    <row r="9" spans="1:29" s="46" customFormat="1">
      <c r="A9" s="50"/>
      <c r="B9" s="63" t="s">
        <v>18</v>
      </c>
      <c r="C9" s="45" t="s">
        <v>19</v>
      </c>
      <c r="D9" s="64"/>
      <c r="E9" s="63" t="s">
        <v>18</v>
      </c>
      <c r="F9" s="45" t="s">
        <v>19</v>
      </c>
      <c r="G9" s="64"/>
      <c r="H9" s="63" t="s">
        <v>18</v>
      </c>
      <c r="I9" s="45" t="s">
        <v>19</v>
      </c>
      <c r="J9" s="64"/>
      <c r="K9" s="92"/>
      <c r="L9" s="63" t="s">
        <v>18</v>
      </c>
      <c r="M9" s="45" t="s">
        <v>19</v>
      </c>
      <c r="N9" s="70"/>
      <c r="O9" s="64"/>
      <c r="P9" s="102"/>
      <c r="Q9" s="63" t="s">
        <v>18</v>
      </c>
      <c r="R9" s="45" t="s">
        <v>19</v>
      </c>
      <c r="S9" s="64"/>
      <c r="T9" s="102"/>
      <c r="U9" s="63" t="s">
        <v>18</v>
      </c>
      <c r="V9" s="45" t="s">
        <v>19</v>
      </c>
      <c r="W9" s="64"/>
      <c r="X9" s="92"/>
      <c r="Y9" s="63" t="s">
        <v>18</v>
      </c>
      <c r="Z9" s="45" t="s">
        <v>19</v>
      </c>
      <c r="AA9" s="70"/>
      <c r="AB9" s="64"/>
      <c r="AC9" s="102"/>
    </row>
    <row r="10" spans="1:29" s="41" customFormat="1" ht="15" customHeight="1">
      <c r="A10" s="51" t="s">
        <v>26</v>
      </c>
      <c r="B10" s="116" t="s">
        <v>20</v>
      </c>
      <c r="C10" s="119">
        <f>(D7)</f>
        <v>54564.36</v>
      </c>
      <c r="D10" s="65"/>
      <c r="E10" s="116" t="s">
        <v>43</v>
      </c>
      <c r="F10" s="119">
        <f>(G7)</f>
        <v>54564.36</v>
      </c>
      <c r="G10" s="65"/>
      <c r="H10" s="116" t="s">
        <v>20</v>
      </c>
      <c r="I10" s="119">
        <f>(J7)/365*170</f>
        <v>682.92958904109582</v>
      </c>
      <c r="J10" s="65"/>
      <c r="L10" s="116" t="s">
        <v>43</v>
      </c>
      <c r="M10" s="119">
        <v>1466.29</v>
      </c>
      <c r="N10" s="67"/>
      <c r="O10" s="65"/>
      <c r="P10" s="103"/>
      <c r="Q10" s="116" t="s">
        <v>62</v>
      </c>
      <c r="R10" s="119">
        <f>(S7)</f>
        <v>57396.51</v>
      </c>
      <c r="S10" s="65"/>
      <c r="T10" s="103"/>
      <c r="U10" s="116" t="s">
        <v>43</v>
      </c>
      <c r="V10" s="119">
        <f>(W7)/365*170</f>
        <v>1704.2616438356165</v>
      </c>
      <c r="W10" s="65"/>
      <c r="Y10" s="116" t="s">
        <v>62</v>
      </c>
      <c r="Z10" s="119">
        <v>3659.15</v>
      </c>
      <c r="AA10" s="67"/>
      <c r="AB10" s="65"/>
      <c r="AC10" s="103"/>
    </row>
    <row r="11" spans="1:29" s="41" customFormat="1" ht="15" customHeight="1">
      <c r="A11" s="51" t="s">
        <v>27</v>
      </c>
      <c r="B11" s="117"/>
      <c r="C11" s="120"/>
      <c r="D11" s="65"/>
      <c r="E11" s="117"/>
      <c r="F11" s="120"/>
      <c r="G11" s="65"/>
      <c r="H11" s="117"/>
      <c r="I11" s="120"/>
      <c r="J11" s="65"/>
      <c r="L11" s="117"/>
      <c r="M11" s="120"/>
      <c r="N11" s="67"/>
      <c r="O11" s="65"/>
      <c r="P11" s="102"/>
      <c r="Q11" s="117"/>
      <c r="R11" s="120"/>
      <c r="S11" s="65"/>
      <c r="T11" s="102"/>
      <c r="U11" s="117"/>
      <c r="V11" s="120"/>
      <c r="W11" s="65"/>
      <c r="Y11" s="117"/>
      <c r="Z11" s="120"/>
      <c r="AA11" s="67"/>
      <c r="AB11" s="65"/>
      <c r="AC11" s="102"/>
    </row>
    <row r="12" spans="1:29" s="41" customFormat="1" ht="15" customHeight="1">
      <c r="A12" s="51" t="s">
        <v>28</v>
      </c>
      <c r="B12" s="117"/>
      <c r="C12" s="120"/>
      <c r="D12" s="65"/>
      <c r="E12" s="117"/>
      <c r="F12" s="120"/>
      <c r="G12" s="65"/>
      <c r="H12" s="117"/>
      <c r="I12" s="120"/>
      <c r="J12" s="65"/>
      <c r="L12" s="117"/>
      <c r="M12" s="120"/>
      <c r="N12" s="67"/>
      <c r="O12" s="65"/>
      <c r="P12" s="104"/>
      <c r="Q12" s="117"/>
      <c r="R12" s="120"/>
      <c r="S12" s="65"/>
      <c r="T12" s="104"/>
      <c r="U12" s="117"/>
      <c r="V12" s="120"/>
      <c r="W12" s="65"/>
      <c r="Y12" s="117"/>
      <c r="Z12" s="120"/>
      <c r="AA12" s="67"/>
      <c r="AB12" s="65"/>
      <c r="AC12" s="104"/>
    </row>
    <row r="13" spans="1:29" s="41" customFormat="1" ht="15" customHeight="1">
      <c r="A13" s="51" t="s">
        <v>29</v>
      </c>
      <c r="B13" s="117"/>
      <c r="C13" s="120"/>
      <c r="D13" s="65"/>
      <c r="E13" s="117"/>
      <c r="F13" s="120"/>
      <c r="G13" s="65"/>
      <c r="H13" s="117"/>
      <c r="I13" s="120"/>
      <c r="J13" s="65"/>
      <c r="L13" s="117"/>
      <c r="M13" s="120"/>
      <c r="N13" s="67"/>
      <c r="O13" s="65"/>
      <c r="P13" s="105"/>
      <c r="Q13" s="117"/>
      <c r="R13" s="120"/>
      <c r="S13" s="65"/>
      <c r="T13" s="105"/>
      <c r="U13" s="117"/>
      <c r="V13" s="120"/>
      <c r="W13" s="65"/>
      <c r="Y13" s="117"/>
      <c r="Z13" s="120"/>
      <c r="AA13" s="67"/>
      <c r="AB13" s="65"/>
      <c r="AC13" s="105"/>
    </row>
    <row r="14" spans="1:29" s="41" customFormat="1" ht="15" customHeight="1">
      <c r="A14" s="51" t="s">
        <v>30</v>
      </c>
      <c r="B14" s="117"/>
      <c r="C14" s="120"/>
      <c r="D14" s="65"/>
      <c r="E14" s="117"/>
      <c r="F14" s="120"/>
      <c r="G14" s="65"/>
      <c r="H14" s="117"/>
      <c r="I14" s="120"/>
      <c r="J14" s="65"/>
      <c r="L14" s="117"/>
      <c r="M14" s="120"/>
      <c r="N14" s="67"/>
      <c r="O14" s="65"/>
      <c r="P14" s="105"/>
      <c r="Q14" s="117"/>
      <c r="R14" s="120"/>
      <c r="S14" s="65"/>
      <c r="T14" s="105"/>
      <c r="U14" s="117"/>
      <c r="V14" s="120"/>
      <c r="W14" s="65"/>
      <c r="Y14" s="117"/>
      <c r="Z14" s="120"/>
      <c r="AA14" s="67"/>
      <c r="AB14" s="65"/>
      <c r="AC14" s="105"/>
    </row>
    <row r="15" spans="1:29" s="41" customFormat="1" ht="15" customHeight="1">
      <c r="A15" s="51" t="s">
        <v>31</v>
      </c>
      <c r="B15" s="117"/>
      <c r="C15" s="120"/>
      <c r="D15" s="65"/>
      <c r="E15" s="117"/>
      <c r="F15" s="120"/>
      <c r="G15" s="65"/>
      <c r="H15" s="117"/>
      <c r="I15" s="120"/>
      <c r="J15" s="65"/>
      <c r="L15" s="117"/>
      <c r="M15" s="120"/>
      <c r="N15" s="67"/>
      <c r="O15" s="65"/>
      <c r="P15" s="106"/>
      <c r="Q15" s="117"/>
      <c r="R15" s="120"/>
      <c r="S15" s="65"/>
      <c r="T15" s="106"/>
      <c r="U15" s="117"/>
      <c r="V15" s="120"/>
      <c r="W15" s="65"/>
      <c r="Y15" s="117"/>
      <c r="Z15" s="120"/>
      <c r="AA15" s="67"/>
      <c r="AB15" s="65"/>
      <c r="AC15" s="106"/>
    </row>
    <row r="16" spans="1:29" s="41" customFormat="1" ht="15" customHeight="1">
      <c r="A16" s="51" t="s">
        <v>32</v>
      </c>
      <c r="B16" s="117"/>
      <c r="C16" s="120"/>
      <c r="D16" s="65"/>
      <c r="E16" s="117"/>
      <c r="F16" s="120"/>
      <c r="G16" s="65"/>
      <c r="H16" s="117"/>
      <c r="I16" s="120"/>
      <c r="J16" s="65"/>
      <c r="L16" s="117"/>
      <c r="M16" s="120"/>
      <c r="N16" s="67"/>
      <c r="O16" s="65"/>
      <c r="P16" s="102"/>
      <c r="Q16" s="117"/>
      <c r="R16" s="120"/>
      <c r="S16" s="65"/>
      <c r="T16" s="102"/>
      <c r="U16" s="117"/>
      <c r="V16" s="120"/>
      <c r="W16" s="65"/>
      <c r="Y16" s="117"/>
      <c r="Z16" s="120"/>
      <c r="AA16" s="67"/>
      <c r="AB16" s="65"/>
      <c r="AC16" s="102"/>
    </row>
    <row r="17" spans="1:29" s="41" customFormat="1" ht="15" customHeight="1">
      <c r="A17" s="51" t="s">
        <v>33</v>
      </c>
      <c r="B17" s="117"/>
      <c r="C17" s="120"/>
      <c r="D17" s="65"/>
      <c r="E17" s="117"/>
      <c r="F17" s="120"/>
      <c r="G17" s="65"/>
      <c r="H17" s="117"/>
      <c r="I17" s="120"/>
      <c r="J17" s="65"/>
      <c r="L17" s="117"/>
      <c r="M17" s="120"/>
      <c r="N17" s="67"/>
      <c r="O17" s="65"/>
      <c r="P17" s="103"/>
      <c r="Q17" s="117"/>
      <c r="R17" s="120"/>
      <c r="S17" s="65"/>
      <c r="T17" s="103"/>
      <c r="U17" s="117"/>
      <c r="V17" s="120"/>
      <c r="W17" s="65"/>
      <c r="Y17" s="117"/>
      <c r="Z17" s="120"/>
      <c r="AA17" s="67"/>
      <c r="AB17" s="65"/>
      <c r="AC17" s="103"/>
    </row>
    <row r="18" spans="1:29" s="41" customFormat="1" ht="15" customHeight="1">
      <c r="A18" s="51" t="s">
        <v>22</v>
      </c>
      <c r="B18" s="117"/>
      <c r="C18" s="120"/>
      <c r="D18" s="65"/>
      <c r="E18" s="117"/>
      <c r="F18" s="120"/>
      <c r="G18" s="65"/>
      <c r="H18" s="117"/>
      <c r="I18" s="120"/>
      <c r="J18" s="65"/>
      <c r="L18" s="117"/>
      <c r="M18" s="120"/>
      <c r="N18" s="67"/>
      <c r="O18" s="65"/>
      <c r="P18" s="102"/>
      <c r="Q18" s="117"/>
      <c r="R18" s="120"/>
      <c r="S18" s="65"/>
      <c r="T18" s="102"/>
      <c r="U18" s="117"/>
      <c r="V18" s="120"/>
      <c r="W18" s="65"/>
      <c r="Y18" s="117"/>
      <c r="Z18" s="120"/>
      <c r="AA18" s="67"/>
      <c r="AB18" s="65"/>
      <c r="AC18" s="102"/>
    </row>
    <row r="19" spans="1:29" s="41" customFormat="1" ht="15" customHeight="1">
      <c r="A19" s="51" t="s">
        <v>23</v>
      </c>
      <c r="B19" s="117"/>
      <c r="C19" s="120"/>
      <c r="D19" s="65"/>
      <c r="E19" s="117"/>
      <c r="F19" s="120"/>
      <c r="G19" s="65"/>
      <c r="H19" s="117"/>
      <c r="I19" s="120"/>
      <c r="J19" s="65"/>
      <c r="L19" s="117"/>
      <c r="M19" s="120"/>
      <c r="N19" s="67"/>
      <c r="O19" s="65"/>
      <c r="P19" s="104"/>
      <c r="Q19" s="117"/>
      <c r="R19" s="120"/>
      <c r="S19" s="65"/>
      <c r="T19" s="104"/>
      <c r="U19" s="117"/>
      <c r="V19" s="120"/>
      <c r="W19" s="65"/>
      <c r="Y19" s="117"/>
      <c r="Z19" s="120"/>
      <c r="AA19" s="67"/>
      <c r="AB19" s="65"/>
      <c r="AC19" s="104"/>
    </row>
    <row r="20" spans="1:29" s="41" customFormat="1" ht="15" customHeight="1">
      <c r="A20" s="51" t="s">
        <v>24</v>
      </c>
      <c r="B20" s="117"/>
      <c r="C20" s="120"/>
      <c r="D20" s="65"/>
      <c r="E20" s="117"/>
      <c r="F20" s="120"/>
      <c r="G20" s="65"/>
      <c r="H20" s="117"/>
      <c r="I20" s="120"/>
      <c r="J20" s="65"/>
      <c r="L20" s="117"/>
      <c r="M20" s="120"/>
      <c r="N20" s="67"/>
      <c r="O20" s="65"/>
      <c r="P20" s="105"/>
      <c r="Q20" s="117"/>
      <c r="R20" s="120"/>
      <c r="S20" s="65"/>
      <c r="T20" s="105"/>
      <c r="U20" s="117"/>
      <c r="V20" s="120"/>
      <c r="W20" s="65"/>
      <c r="Y20" s="117"/>
      <c r="Z20" s="120"/>
      <c r="AA20" s="67"/>
      <c r="AB20" s="65"/>
      <c r="AC20" s="105"/>
    </row>
    <row r="21" spans="1:29" s="41" customFormat="1" ht="15" customHeight="1">
      <c r="A21" s="51" t="s">
        <v>25</v>
      </c>
      <c r="B21" s="118"/>
      <c r="C21" s="121"/>
      <c r="D21" s="65"/>
      <c r="E21" s="118"/>
      <c r="F21" s="121"/>
      <c r="G21" s="65"/>
      <c r="H21" s="118"/>
      <c r="I21" s="121"/>
      <c r="J21" s="65"/>
      <c r="L21" s="118"/>
      <c r="M21" s="121"/>
      <c r="N21" s="67"/>
      <c r="O21" s="65"/>
      <c r="P21" s="105"/>
      <c r="Q21" s="118"/>
      <c r="R21" s="121"/>
      <c r="S21" s="65"/>
      <c r="T21" s="105"/>
      <c r="U21" s="118"/>
      <c r="V21" s="121"/>
      <c r="W21" s="65"/>
      <c r="Y21" s="118"/>
      <c r="Z21" s="121"/>
      <c r="AA21" s="67"/>
      <c r="AB21" s="65"/>
      <c r="AC21" s="105"/>
    </row>
    <row r="22" spans="1:29" s="41" customFormat="1" ht="15" customHeight="1">
      <c r="A22" s="51"/>
      <c r="B22" s="66"/>
      <c r="C22" s="67"/>
      <c r="D22" s="65"/>
      <c r="E22" s="66"/>
      <c r="F22" s="67"/>
      <c r="H22" s="84"/>
      <c r="I22" s="67"/>
      <c r="J22" s="65"/>
      <c r="L22" s="84"/>
      <c r="M22" s="67"/>
      <c r="N22" s="67"/>
      <c r="O22" s="65"/>
      <c r="Q22" s="66"/>
      <c r="R22" s="67"/>
      <c r="U22" s="84"/>
      <c r="V22" s="67"/>
      <c r="W22" s="65"/>
      <c r="Y22" s="84"/>
      <c r="Z22" s="67"/>
      <c r="AA22" s="67"/>
      <c r="AB22" s="65"/>
    </row>
    <row r="23" spans="1:29" s="41" customFormat="1" ht="15" customHeight="1" thickBot="1">
      <c r="A23" s="72"/>
      <c r="B23" s="143"/>
      <c r="C23" s="143"/>
      <c r="D23" s="143"/>
      <c r="E23" s="143"/>
      <c r="F23" s="143"/>
      <c r="G23" s="143"/>
      <c r="H23" s="85"/>
      <c r="I23" s="76"/>
      <c r="J23" s="76"/>
      <c r="K23" s="76"/>
      <c r="L23" s="85"/>
      <c r="M23" s="76"/>
      <c r="N23" s="76"/>
      <c r="O23" s="76"/>
      <c r="Q23" s="143"/>
      <c r="R23" s="143"/>
      <c r="S23" s="143"/>
      <c r="U23" s="85"/>
      <c r="V23" s="76"/>
      <c r="W23" s="76"/>
      <c r="X23" s="76"/>
      <c r="Y23" s="85"/>
      <c r="Z23" s="76"/>
      <c r="AA23" s="76"/>
      <c r="AB23" s="76"/>
    </row>
    <row r="24" spans="1:29" ht="15" customHeight="1" thickTop="1" thickBot="1">
      <c r="B24" s="145"/>
      <c r="C24" s="145"/>
      <c r="D24" s="68"/>
      <c r="E24" s="145"/>
      <c r="F24" s="145"/>
      <c r="G24" s="68"/>
      <c r="H24" s="86">
        <v>45096</v>
      </c>
      <c r="I24" s="77" t="s">
        <v>51</v>
      </c>
      <c r="J24" s="78"/>
      <c r="K24" s="78"/>
      <c r="L24" s="86"/>
      <c r="M24" s="77" t="s">
        <v>51</v>
      </c>
      <c r="N24" s="77"/>
      <c r="O24" s="78"/>
      <c r="Q24" s="145"/>
      <c r="R24" s="145"/>
      <c r="S24" s="68"/>
      <c r="U24" s="86">
        <v>45462</v>
      </c>
      <c r="V24" s="77" t="s">
        <v>51</v>
      </c>
      <c r="W24" s="78"/>
      <c r="X24" s="78"/>
      <c r="Y24" s="86"/>
      <c r="Z24" s="77" t="s">
        <v>51</v>
      </c>
      <c r="AA24" s="77"/>
      <c r="AB24" s="78"/>
    </row>
    <row r="25" spans="1:29" ht="16.5" thickTop="1" thickBot="1">
      <c r="B25" s="69"/>
      <c r="C25" s="70"/>
      <c r="D25" s="71"/>
      <c r="E25" s="69"/>
      <c r="F25" s="70"/>
      <c r="G25" s="71"/>
      <c r="H25" s="87">
        <v>44926</v>
      </c>
      <c r="I25" s="79" t="s">
        <v>52</v>
      </c>
      <c r="J25" s="78"/>
      <c r="K25" s="78"/>
      <c r="L25" s="87"/>
      <c r="M25" s="79" t="s">
        <v>52</v>
      </c>
      <c r="N25" s="79"/>
      <c r="O25" s="78"/>
      <c r="Q25" s="69"/>
      <c r="R25" s="70"/>
      <c r="S25" s="71"/>
      <c r="U25" s="87">
        <v>45291</v>
      </c>
      <c r="V25" s="79" t="s">
        <v>52</v>
      </c>
      <c r="W25" s="78"/>
      <c r="X25" s="78"/>
      <c r="Y25" s="87"/>
      <c r="Z25" s="79" t="s">
        <v>52</v>
      </c>
      <c r="AA25" s="79"/>
      <c r="AB25" s="78"/>
    </row>
    <row r="26" spans="1:29" ht="14.45" customHeight="1" thickTop="1">
      <c r="A26" s="72"/>
      <c r="B26" s="144"/>
      <c r="C26" s="146"/>
      <c r="E26" s="144"/>
      <c r="F26" s="146"/>
      <c r="H26" s="88">
        <f>H24-H25</f>
        <v>170</v>
      </c>
      <c r="I26" s="80" t="s">
        <v>53</v>
      </c>
      <c r="J26" s="81"/>
      <c r="K26" s="81"/>
      <c r="L26" s="88"/>
      <c r="M26" s="80" t="s">
        <v>53</v>
      </c>
      <c r="N26" s="80"/>
      <c r="O26" s="81"/>
      <c r="Q26" s="144"/>
      <c r="R26" s="146"/>
      <c r="U26" s="88">
        <f>U24-U25</f>
        <v>171</v>
      </c>
      <c r="V26" s="80" t="s">
        <v>53</v>
      </c>
      <c r="W26" s="81"/>
      <c r="X26" s="81"/>
      <c r="Y26" s="88"/>
      <c r="Z26" s="80" t="s">
        <v>53</v>
      </c>
      <c r="AA26" s="80"/>
      <c r="AB26" s="81"/>
    </row>
    <row r="27" spans="1:29" ht="21" customHeight="1">
      <c r="A27" s="72"/>
      <c r="B27" s="144"/>
      <c r="C27" s="146"/>
      <c r="E27" s="144"/>
      <c r="F27" s="146"/>
      <c r="H27" s="76"/>
      <c r="I27" s="82"/>
      <c r="J27" s="76"/>
      <c r="K27" s="76"/>
      <c r="L27" s="76"/>
      <c r="M27" s="82"/>
      <c r="N27" s="82"/>
      <c r="O27" s="76"/>
      <c r="Q27" s="144"/>
      <c r="R27" s="146"/>
      <c r="U27" s="76"/>
      <c r="V27" s="82"/>
      <c r="W27" s="76"/>
      <c r="X27" s="76"/>
      <c r="Y27" s="76"/>
      <c r="Z27" s="82"/>
      <c r="AA27" s="82"/>
      <c r="AB27" s="76"/>
    </row>
    <row r="28" spans="1:29" ht="15" customHeight="1">
      <c r="A28" s="72"/>
      <c r="B28" s="144"/>
      <c r="C28" s="146"/>
      <c r="E28" s="144"/>
      <c r="F28" s="146"/>
      <c r="H28" s="76"/>
      <c r="I28" s="76"/>
      <c r="J28" s="76"/>
      <c r="K28" s="76"/>
      <c r="L28" s="76"/>
      <c r="M28" s="76"/>
      <c r="N28" s="76"/>
      <c r="O28" s="76"/>
      <c r="Q28" s="144"/>
      <c r="R28" s="146"/>
      <c r="U28" s="76"/>
      <c r="V28" s="76"/>
      <c r="W28" s="76"/>
      <c r="X28" s="76"/>
      <c r="Y28" s="76"/>
      <c r="Z28" s="76"/>
      <c r="AA28" s="76"/>
      <c r="AB28" s="76"/>
    </row>
    <row r="29" spans="1:29" ht="15" customHeight="1">
      <c r="A29" s="72"/>
      <c r="B29" s="144"/>
      <c r="C29" s="146"/>
      <c r="E29" s="144"/>
      <c r="F29" s="146"/>
      <c r="H29" s="76"/>
      <c r="I29" s="83" t="s">
        <v>54</v>
      </c>
      <c r="J29" s="76"/>
      <c r="K29" s="76"/>
      <c r="L29" s="76"/>
      <c r="M29" s="83" t="s">
        <v>54</v>
      </c>
      <c r="N29" s="83"/>
      <c r="O29" s="76"/>
      <c r="Q29" s="144"/>
      <c r="R29" s="146"/>
      <c r="U29" s="76"/>
      <c r="V29" s="83" t="s">
        <v>54</v>
      </c>
      <c r="W29" s="76"/>
      <c r="X29" s="76"/>
      <c r="Y29" s="76"/>
      <c r="Z29" s="83" t="s">
        <v>54</v>
      </c>
      <c r="AA29" s="83"/>
      <c r="AB29" s="76"/>
    </row>
    <row r="30" spans="1:29" ht="15" customHeight="1">
      <c r="A30" s="72"/>
      <c r="B30" s="144"/>
      <c r="C30" s="146"/>
      <c r="E30" s="144"/>
      <c r="F30" s="146"/>
      <c r="H30" s="76"/>
      <c r="I30" s="76" t="s">
        <v>55</v>
      </c>
      <c r="J30" s="76"/>
      <c r="K30" s="76"/>
      <c r="L30" s="76"/>
      <c r="M30" s="76" t="s">
        <v>55</v>
      </c>
      <c r="N30" s="76"/>
      <c r="O30" s="76"/>
      <c r="Q30" s="144"/>
      <c r="R30" s="146"/>
      <c r="U30" s="76"/>
      <c r="V30" s="76" t="s">
        <v>55</v>
      </c>
      <c r="W30" s="76"/>
      <c r="X30" s="76"/>
      <c r="Y30" s="76"/>
      <c r="Z30" s="76" t="s">
        <v>55</v>
      </c>
      <c r="AA30" s="76"/>
      <c r="AB30" s="76"/>
    </row>
    <row r="31" spans="1:29" ht="15" customHeight="1">
      <c r="A31" s="72"/>
      <c r="B31" s="144"/>
      <c r="C31" s="146"/>
      <c r="E31" s="144"/>
      <c r="F31" s="146"/>
      <c r="H31" s="74"/>
      <c r="I31" s="75"/>
      <c r="L31" s="74"/>
      <c r="M31" s="75"/>
      <c r="N31" s="75"/>
      <c r="Q31" s="144"/>
      <c r="R31" s="146"/>
    </row>
    <row r="32" spans="1:29" ht="15" customHeight="1">
      <c r="A32" s="72"/>
      <c r="B32" s="144"/>
      <c r="C32" s="146"/>
      <c r="E32" s="144"/>
      <c r="F32" s="146"/>
      <c r="H32" s="74"/>
      <c r="I32" s="75"/>
      <c r="L32" s="74"/>
      <c r="M32" s="75"/>
      <c r="N32" s="75"/>
      <c r="Q32" s="144"/>
      <c r="R32" s="146"/>
    </row>
    <row r="33" spans="1:18" ht="15" customHeight="1">
      <c r="A33" s="72"/>
      <c r="B33" s="144"/>
      <c r="C33" s="146"/>
      <c r="E33" s="144"/>
      <c r="F33" s="146"/>
      <c r="H33" s="74"/>
      <c r="I33" s="75"/>
      <c r="L33" s="74"/>
      <c r="M33" s="75"/>
      <c r="N33" s="75"/>
      <c r="Q33" s="144"/>
      <c r="R33" s="146"/>
    </row>
    <row r="34" spans="1:18" ht="15" customHeight="1">
      <c r="A34" s="72"/>
      <c r="B34" s="144"/>
      <c r="C34" s="146"/>
      <c r="E34" s="144"/>
      <c r="F34" s="146"/>
      <c r="H34" s="74"/>
      <c r="I34" s="75"/>
      <c r="L34" s="74"/>
      <c r="M34" s="75"/>
      <c r="N34" s="75"/>
      <c r="Q34" s="144"/>
      <c r="R34" s="146"/>
    </row>
    <row r="35" spans="1:18" ht="15" customHeight="1">
      <c r="A35" s="72"/>
      <c r="B35" s="144"/>
      <c r="C35" s="146"/>
      <c r="E35" s="144"/>
      <c r="F35" s="146"/>
      <c r="H35" s="74"/>
      <c r="I35" s="75"/>
      <c r="L35" s="74"/>
      <c r="M35" s="75"/>
      <c r="N35" s="75"/>
      <c r="Q35" s="144"/>
      <c r="R35" s="146"/>
    </row>
    <row r="36" spans="1:18" ht="15" customHeight="1">
      <c r="A36" s="72"/>
      <c r="B36" s="144"/>
      <c r="C36" s="146"/>
      <c r="E36" s="144"/>
      <c r="F36" s="146"/>
      <c r="H36" s="74"/>
      <c r="I36" s="75"/>
      <c r="L36" s="74"/>
      <c r="M36" s="75"/>
      <c r="N36" s="75"/>
      <c r="Q36" s="144"/>
      <c r="R36" s="146"/>
    </row>
    <row r="37" spans="1:18" ht="15.75" customHeight="1">
      <c r="A37" s="72"/>
      <c r="B37" s="144"/>
      <c r="C37" s="146"/>
      <c r="E37" s="144"/>
      <c r="F37" s="146"/>
      <c r="H37" s="74"/>
      <c r="I37" s="75"/>
      <c r="L37" s="74"/>
      <c r="M37" s="75"/>
      <c r="N37" s="75"/>
      <c r="Q37" s="144"/>
      <c r="R37" s="146"/>
    </row>
  </sheetData>
  <mergeCells count="65">
    <mergeCell ref="AC1:AC2"/>
    <mergeCell ref="AC3:AC6"/>
    <mergeCell ref="T1:T2"/>
    <mergeCell ref="T3:T6"/>
    <mergeCell ref="Q10:Q21"/>
    <mergeCell ref="R10:R21"/>
    <mergeCell ref="Q23:S23"/>
    <mergeCell ref="Q24:R24"/>
    <mergeCell ref="Q26:Q37"/>
    <mergeCell ref="R26:R37"/>
    <mergeCell ref="Q3:S3"/>
    <mergeCell ref="Q4:S4"/>
    <mergeCell ref="Q5:S5"/>
    <mergeCell ref="Q6:Q7"/>
    <mergeCell ref="Q8:R8"/>
    <mergeCell ref="U8:V8"/>
    <mergeCell ref="Y8:Z8"/>
    <mergeCell ref="U10:U21"/>
    <mergeCell ref="V10:V21"/>
    <mergeCell ref="Y10:Y21"/>
    <mergeCell ref="Z10:Z21"/>
    <mergeCell ref="U4:X4"/>
    <mergeCell ref="Y4:AB4"/>
    <mergeCell ref="U5:X5"/>
    <mergeCell ref="Y5:AB5"/>
    <mergeCell ref="U6:U7"/>
    <mergeCell ref="Y6:Y7"/>
    <mergeCell ref="E10:E21"/>
    <mergeCell ref="F10:F21"/>
    <mergeCell ref="E23:G23"/>
    <mergeCell ref="E24:F24"/>
    <mergeCell ref="E26:E37"/>
    <mergeCell ref="F26:F37"/>
    <mergeCell ref="E3:G3"/>
    <mergeCell ref="E4:G4"/>
    <mergeCell ref="E5:G5"/>
    <mergeCell ref="E6:E7"/>
    <mergeCell ref="E8:F8"/>
    <mergeCell ref="B3:D3"/>
    <mergeCell ref="B10:B21"/>
    <mergeCell ref="B6:B7"/>
    <mergeCell ref="B8:C8"/>
    <mergeCell ref="C10:C21"/>
    <mergeCell ref="B23:D23"/>
    <mergeCell ref="B26:B37"/>
    <mergeCell ref="B24:C24"/>
    <mergeCell ref="C26:C37"/>
    <mergeCell ref="B4:D4"/>
    <mergeCell ref="B5:D5"/>
    <mergeCell ref="P1:P2"/>
    <mergeCell ref="P3:P6"/>
    <mergeCell ref="L10:L21"/>
    <mergeCell ref="M10:M21"/>
    <mergeCell ref="L4:O4"/>
    <mergeCell ref="L5:O5"/>
    <mergeCell ref="L6:L7"/>
    <mergeCell ref="L8:M8"/>
    <mergeCell ref="H3:O3"/>
    <mergeCell ref="H4:K4"/>
    <mergeCell ref="H5:K5"/>
    <mergeCell ref="H10:H21"/>
    <mergeCell ref="I10:I21"/>
    <mergeCell ref="H6:H7"/>
    <mergeCell ref="H8:I8"/>
    <mergeCell ref="U3:AB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Fabiana Monjardim de Carvalho</cp:lastModifiedBy>
  <dcterms:created xsi:type="dcterms:W3CDTF">2018-03-05T11:36:05Z</dcterms:created>
  <dcterms:modified xsi:type="dcterms:W3CDTF">2024-08-28T16:52:38Z</dcterms:modified>
</cp:coreProperties>
</file>