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F14" i="4" l="1"/>
  <c r="F9" i="4"/>
  <c r="N9" i="3"/>
  <c r="P9" i="3" s="1"/>
  <c r="M5" i="3"/>
  <c r="M9" i="3"/>
  <c r="M6" i="3"/>
  <c r="I6" i="3"/>
  <c r="J9" i="3"/>
  <c r="L9" i="3" s="1"/>
  <c r="I5" i="3"/>
  <c r="K12" i="3"/>
  <c r="J12" i="3"/>
  <c r="I9" i="3"/>
  <c r="B12" i="4"/>
  <c r="G14" i="4"/>
  <c r="G15" i="4" s="1"/>
  <c r="B7" i="4"/>
  <c r="G9" i="4"/>
  <c r="G10" i="4" s="1"/>
  <c r="O12" i="3" l="1"/>
  <c r="N12" i="3" s="1"/>
  <c r="O9" i="3"/>
  <c r="K9" i="3"/>
  <c r="E6" i="3"/>
  <c r="E5" i="3"/>
  <c r="F9" i="3"/>
  <c r="G12" i="3" s="1"/>
  <c r="F12" i="3" s="1"/>
  <c r="E9" i="3"/>
  <c r="G9" i="3" l="1"/>
  <c r="H9" i="3"/>
  <c r="C12" i="3" l="1"/>
  <c r="D9" i="3"/>
  <c r="G4" i="4" l="1"/>
  <c r="G5" i="4" s="1"/>
  <c r="B2" i="4" l="1"/>
  <c r="J32" i="4" l="1"/>
  <c r="F15" i="2" l="1"/>
  <c r="B6" i="3" l="1"/>
  <c r="B5" i="3"/>
  <c r="H15" i="2"/>
  <c r="G15" i="2"/>
</calcChain>
</file>

<file path=xl/sharedStrings.xml><?xml version="1.0" encoding="utf-8"?>
<sst xmlns="http://schemas.openxmlformats.org/spreadsheetml/2006/main" count="84" uniqueCount="41">
  <si>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</si>
  <si>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</si>
  <si>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</si>
  <si>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</si>
  <si>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</si>
  <si>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</si>
  <si>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</si>
  <si>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</si>
  <si>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</si>
  <si>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</si>
  <si>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</si>
  <si>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</si>
  <si>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</si>
  <si>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</si>
  <si>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</si>
  <si>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</si>
  <si>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</si>
  <si>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</si>
  <si>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</si>
  <si>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</si>
  <si>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</si>
  <si>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Data Documento/assinatura</t>
  </si>
  <si>
    <t>CONTRATO 137.2023</t>
  </si>
  <si>
    <t>26/12/2023 A 25/12/2024</t>
  </si>
  <si>
    <t>23212.001755/2023-36</t>
  </si>
  <si>
    <t xml:space="preserve">O objeto do presente Termo de Contrato é a Contratação de empresa especializada para Elaboração de Projetos Executivos e Execução de Obra de Reforma e Ampliação do Espaço de Vivência do Campus Governador Valadares do Instituto Federal de Educação, Ciência e Tecnologia de Minas Gerais, IFMG, a serem executadas nas condições estabelecidas no Projeto Básico e demais documentos técnicos que se encontram anexos ao Edital do certame que deu origem a este instrumento contratual. Este Termo de Contrato vincula-se ao Edital e seus anexos, identificado no preâmbulo acima, e à proposta vencedora, independentemente de transcrição. </t>
  </si>
  <si>
    <t>PRORROGAÇÃO</t>
  </si>
  <si>
    <t>26/12/2024 A 25/03/2025</t>
  </si>
  <si>
    <t>23208.002100/2024-25</t>
  </si>
  <si>
    <t>Novo valor Mensal</t>
  </si>
  <si>
    <t>Novo valor Anual</t>
  </si>
  <si>
    <t>Diferença Global</t>
  </si>
  <si>
    <t>Valor do Termo</t>
  </si>
  <si>
    <t>Diferença</t>
  </si>
  <si>
    <t>TERMO ADITIVO 001/2024 - PRORROGAÇÃO</t>
  </si>
  <si>
    <t>TERMO ADITIVO 002/2024 - SUPRESSÃO</t>
  </si>
  <si>
    <t>SUPRESSÃO</t>
  </si>
  <si>
    <t>23208.003917/2024-11</t>
  </si>
  <si>
    <t>TERMO ADITIVO 003/2024 - ACRÉSCIMO</t>
  </si>
  <si>
    <t>ACRÉSCIMO</t>
  </si>
  <si>
    <t>23208.003931/2024-14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</si>
</sst>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8" fontId="0" fillId="0" borderId="1" xfId="1" applyNumberFormat="1" applyFont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1"/>
  <sheetViews>
    <sheetView showGridLines="0" workbookViewId="0">
      <selection activeCell="I8" sqref="I8"/>
    </sheetView>
  </sheetViews>
  <sheetFormatPr defaultRowHeight="15" x14ac:dyDescent="0.25"/>
  <cols>
    <col min="1" max="1" width="3.85546875" style="1" customWidth="1"/>
    <col min="2" max="2" width="40.140625" style="1" bestFit="1" customWidth="1"/>
    <col min="3" max="3" width="13.28515625" style="1" customWidth="1"/>
    <col min="4" max="4" width="18.28515625" style="1" bestFit="1" customWidth="1"/>
    <col min="5" max="5" width="23" style="1" bestFit="1" customWidth="1"/>
    <col min="6" max="6" width="14.28515625" style="1" bestFit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47.25" x14ac:dyDescent="0.25">
      <c r="B3" s="31" t="s">
        <v>22</v>
      </c>
      <c r="C3" s="49" t="s">
        <v>21</v>
      </c>
      <c r="D3" s="28" t="s">
        <v>6</v>
      </c>
      <c r="E3" s="28" t="s">
        <v>7</v>
      </c>
      <c r="F3" s="28" t="s">
        <v>0</v>
      </c>
      <c r="G3" s="29" t="s">
        <v>1</v>
      </c>
      <c r="H3" s="30" t="s">
        <v>2</v>
      </c>
      <c r="I3" s="28" t="s">
        <v>4</v>
      </c>
      <c r="J3" s="68"/>
      <c r="K3" s="68"/>
    </row>
    <row r="4" spans="2:11" x14ac:dyDescent="0.25">
      <c r="B4" s="22" t="s">
        <v>3</v>
      </c>
      <c r="C4" s="50"/>
      <c r="D4" s="19"/>
      <c r="E4" s="23" t="s">
        <v>23</v>
      </c>
      <c r="F4" s="19">
        <v>689150.42</v>
      </c>
      <c r="G4" s="20"/>
      <c r="H4" s="21"/>
      <c r="I4" s="23" t="s">
        <v>24</v>
      </c>
      <c r="J4" s="5"/>
    </row>
    <row r="5" spans="2:11" x14ac:dyDescent="0.25">
      <c r="B5" s="22" t="s">
        <v>34</v>
      </c>
      <c r="C5" s="59">
        <v>45426</v>
      </c>
      <c r="D5" s="19" t="s">
        <v>26</v>
      </c>
      <c r="E5" s="18" t="s">
        <v>27</v>
      </c>
      <c r="F5" s="19">
        <v>0</v>
      </c>
      <c r="G5" s="20"/>
      <c r="H5" s="21"/>
      <c r="I5" s="18" t="s">
        <v>28</v>
      </c>
      <c r="J5" s="5"/>
    </row>
    <row r="6" spans="2:11" x14ac:dyDescent="0.25">
      <c r="B6" s="22" t="s">
        <v>35</v>
      </c>
      <c r="C6" s="59">
        <v>45554</v>
      </c>
      <c r="D6" s="19" t="s">
        <v>36</v>
      </c>
      <c r="E6" s="18" t="s">
        <v>27</v>
      </c>
      <c r="F6" s="19">
        <v>-249917.51</v>
      </c>
      <c r="G6" s="20"/>
      <c r="H6" s="21">
        <v>0.36259999999999998</v>
      </c>
      <c r="I6" s="18" t="s">
        <v>37</v>
      </c>
      <c r="J6" s="5"/>
    </row>
    <row r="7" spans="2:11" x14ac:dyDescent="0.25">
      <c r="B7" s="22" t="s">
        <v>38</v>
      </c>
      <c r="C7" s="59">
        <v>45554</v>
      </c>
      <c r="D7" s="19" t="s">
        <v>39</v>
      </c>
      <c r="E7" s="18" t="s">
        <v>27</v>
      </c>
      <c r="F7" s="19">
        <v>312210.21000000002</v>
      </c>
      <c r="G7" s="20">
        <v>0.45300000000000001</v>
      </c>
      <c r="H7" s="21"/>
      <c r="I7" s="18" t="s">
        <v>40</v>
      </c>
      <c r="J7" s="5"/>
      <c r="K7" s="6"/>
    </row>
    <row r="8" spans="2:11" x14ac:dyDescent="0.25">
      <c r="B8" s="22"/>
      <c r="C8" s="50"/>
      <c r="D8" s="19"/>
      <c r="E8" s="18"/>
      <c r="F8" s="19"/>
      <c r="G8" s="20"/>
      <c r="H8" s="21"/>
      <c r="I8" s="18"/>
      <c r="J8" s="5"/>
      <c r="K8" s="6"/>
    </row>
    <row r="9" spans="2:11" x14ac:dyDescent="0.25">
      <c r="B9" s="22"/>
      <c r="C9" s="50"/>
      <c r="D9" s="19"/>
      <c r="E9" s="18"/>
      <c r="F9" s="19"/>
      <c r="G9" s="20"/>
      <c r="H9" s="21"/>
      <c r="I9" s="18"/>
      <c r="J9" s="5"/>
      <c r="K9" s="6"/>
    </row>
    <row r="10" spans="2:11" x14ac:dyDescent="0.25">
      <c r="B10" s="22"/>
      <c r="C10" s="50"/>
      <c r="D10" s="19"/>
      <c r="E10" s="18"/>
      <c r="F10" s="19"/>
      <c r="G10" s="20"/>
      <c r="H10" s="21"/>
      <c r="I10" s="18"/>
      <c r="J10" s="5"/>
      <c r="K10" s="6"/>
    </row>
    <row r="11" spans="2:11" x14ac:dyDescent="0.25">
      <c r="B11" s="22"/>
      <c r="C11" s="50"/>
      <c r="D11" s="19"/>
      <c r="E11" s="18"/>
      <c r="F11" s="19"/>
      <c r="G11" s="20"/>
      <c r="H11" s="21"/>
      <c r="I11" s="18"/>
      <c r="J11" s="5"/>
      <c r="K11" s="6"/>
    </row>
    <row r="12" spans="2:11" x14ac:dyDescent="0.25">
      <c r="B12" s="22"/>
      <c r="C12" s="50"/>
      <c r="D12" s="19"/>
      <c r="E12" s="18"/>
      <c r="F12" s="19"/>
      <c r="G12" s="20"/>
      <c r="H12" s="21"/>
      <c r="I12" s="18"/>
      <c r="J12" s="5"/>
      <c r="K12" s="6"/>
    </row>
    <row r="13" spans="2:11" x14ac:dyDescent="0.25">
      <c r="B13" s="22"/>
      <c r="C13" s="50"/>
      <c r="D13" s="19"/>
      <c r="E13" s="18"/>
      <c r="F13" s="19"/>
      <c r="G13" s="20"/>
      <c r="H13" s="21"/>
      <c r="I13" s="18"/>
      <c r="J13" s="5"/>
      <c r="K13" s="6"/>
    </row>
    <row r="14" spans="2:11" x14ac:dyDescent="0.25">
      <c r="B14" s="16"/>
      <c r="C14" s="51"/>
      <c r="D14" s="17"/>
      <c r="E14" s="18"/>
      <c r="F14" s="19"/>
      <c r="G14" s="20"/>
      <c r="H14" s="21"/>
      <c r="I14" s="18"/>
      <c r="J14" s="5"/>
      <c r="K14" s="6"/>
    </row>
    <row r="15" spans="2:11" x14ac:dyDescent="0.25">
      <c r="B15" s="69" t="s">
        <v>8</v>
      </c>
      <c r="C15" s="70"/>
      <c r="D15" s="70"/>
      <c r="E15" s="71"/>
      <c r="F15" s="25">
        <f>SUM(F4:F14)</f>
        <v>751443.12000000011</v>
      </c>
      <c r="G15" s="26">
        <f>SUM(G4:G14)</f>
        <v>0.45300000000000001</v>
      </c>
      <c r="H15" s="27">
        <f>SUM(H4:H14)</f>
        <v>0.36259999999999998</v>
      </c>
      <c r="I15" s="24"/>
      <c r="J15" s="7"/>
    </row>
    <row r="16" spans="2:11" x14ac:dyDescent="0.25">
      <c r="D16" s="8"/>
      <c r="F16" s="8"/>
      <c r="G16" s="9"/>
      <c r="H16" s="10"/>
    </row>
    <row r="17" spans="6:10" x14ac:dyDescent="0.25">
      <c r="F17" s="8"/>
      <c r="G17" s="15"/>
    </row>
    <row r="18" spans="6:10" x14ac:dyDescent="0.25">
      <c r="F18" s="14"/>
      <c r="G18" s="15"/>
      <c r="J18" s="11"/>
    </row>
    <row r="19" spans="6:10" x14ac:dyDescent="0.25">
      <c r="F19" s="13"/>
      <c r="G19" s="15"/>
    </row>
    <row r="20" spans="6:10" x14ac:dyDescent="0.25">
      <c r="F20" s="12"/>
      <c r="G20" s="15"/>
    </row>
    <row r="21" spans="6:10" x14ac:dyDescent="0.25">
      <c r="G21" s="15"/>
    </row>
  </sheetData>
  <mergeCells count="2">
    <mergeCell ref="J3:K3"/>
    <mergeCell ref="B15:E15"/>
  </mergeCells>
  <conditionalFormatting sqref="D6:D8 D16:D1048576 D3:D4">
    <cfRule type="containsText" dxfId="11" priority="11" operator="containsText" text="acréscimo">
      <formula>NOT(ISERROR(SEARCH("acréscimo",D3)))</formula>
    </cfRule>
    <cfRule type="containsText" dxfId="10" priority="12" operator="containsText" text="supressão">
      <formula>NOT(ISERROR(SEARCH("supressão",D3)))</formula>
    </cfRule>
  </conditionalFormatting>
  <conditionalFormatting sqref="D5">
    <cfRule type="containsText" dxfId="9" priority="9" operator="containsText" text="acréscimo">
      <formula>NOT(ISERROR(SEARCH("acréscimo",D5)))</formula>
    </cfRule>
    <cfRule type="containsText" dxfId="8" priority="10" operator="containsText" text="supressão">
      <formula>NOT(ISERROR(SEARCH("supressão",D5)))</formula>
    </cfRule>
  </conditionalFormatting>
  <conditionalFormatting sqref="D9">
    <cfRule type="containsText" dxfId="7" priority="7" operator="containsText" text="acréscimo">
      <formula>NOT(ISERROR(SEARCH("acréscimo",D9)))</formula>
    </cfRule>
    <cfRule type="containsText" dxfId="6" priority="8" operator="containsText" text="supressão">
      <formula>NOT(ISERROR(SEARCH("supressão",D9)))</formula>
    </cfRule>
  </conditionalFormatting>
  <conditionalFormatting sqref="D10">
    <cfRule type="containsText" dxfId="5" priority="5" operator="containsText" text="acréscimo">
      <formula>NOT(ISERROR(SEARCH("acréscimo",D10)))</formula>
    </cfRule>
    <cfRule type="containsText" dxfId="4" priority="6" operator="containsText" text="supressão">
      <formula>NOT(ISERROR(SEARCH("supressão",D10)))</formula>
    </cfRule>
  </conditionalFormatting>
  <conditionalFormatting sqref="D11:D14">
    <cfRule type="containsText" dxfId="3" priority="3" operator="containsText" text="acréscimo">
      <formula>NOT(ISERROR(SEARCH("acréscimo",D11)))</formula>
    </cfRule>
    <cfRule type="containsText" dxfId="2" priority="4" operator="containsText" text="supressão">
      <formula>NOT(ISERROR(SEARCH("supressão",D11)))</formula>
    </cfRule>
  </conditionalFormatting>
  <conditionalFormatting sqref="C3">
    <cfRule type="containsText" dxfId="1" priority="1" operator="containsText" text="acréscimo">
      <formula>NOT(ISERROR(SEARCH("acréscimo",C3)))</formula>
    </cfRule>
    <cfRule type="containsText" dxfId="0" priority="2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showGridLines="0" topLeftCell="A10" zoomScale="110" zoomScaleNormal="110" workbookViewId="0">
      <selection activeCell="B15" sqref="B15:F15"/>
    </sheetView>
  </sheetViews>
  <sheetFormatPr defaultRowHeight="15" x14ac:dyDescent="0.25"/>
  <cols>
    <col min="1" max="1" width="2.42578125" customWidth="1"/>
    <col min="3" max="3" width="63.85546875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7" x14ac:dyDescent="0.25">
      <c r="B2" s="72" t="str">
        <f>'Resumo do Contrato'!B3</f>
        <v>CONTRATO 137.2023</v>
      </c>
      <c r="C2" s="72"/>
      <c r="D2" s="72"/>
      <c r="E2" s="72"/>
      <c r="F2" s="72"/>
      <c r="G2" s="72"/>
    </row>
    <row r="3" spans="2:7" x14ac:dyDescent="0.25">
      <c r="B3" s="44" t="s">
        <v>10</v>
      </c>
      <c r="C3" s="44" t="s">
        <v>20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7" ht="150" x14ac:dyDescent="0.25">
      <c r="B4" s="52">
        <v>1</v>
      </c>
      <c r="C4" s="54" t="s">
        <v>25</v>
      </c>
      <c r="D4" s="55" t="s">
        <v>16</v>
      </c>
      <c r="E4" s="55">
        <v>1</v>
      </c>
      <c r="F4" s="56">
        <v>689150.42</v>
      </c>
      <c r="G4" s="56">
        <f>E4*F4</f>
        <v>689150.42</v>
      </c>
    </row>
    <row r="5" spans="2:7" x14ac:dyDescent="0.25">
      <c r="B5" s="73" t="s">
        <v>11</v>
      </c>
      <c r="C5" s="73"/>
      <c r="D5" s="73"/>
      <c r="E5" s="73"/>
      <c r="F5" s="73"/>
      <c r="G5" s="47">
        <f>SUM(G4:G4)</f>
        <v>689150.42</v>
      </c>
    </row>
    <row r="6" spans="2:7" x14ac:dyDescent="0.25">
      <c r="G6" s="43"/>
    </row>
    <row r="7" spans="2:7" x14ac:dyDescent="0.25">
      <c r="B7" s="72" t="str">
        <f>'Resumo do Contrato'!B6</f>
        <v>TERMO ADITIVO 002/2024 - SUPRESSÃO</v>
      </c>
      <c r="C7" s="72"/>
      <c r="D7" s="72"/>
      <c r="E7" s="72"/>
      <c r="F7" s="72"/>
      <c r="G7" s="72"/>
    </row>
    <row r="8" spans="2:7" x14ac:dyDescent="0.25">
      <c r="B8" s="57" t="s">
        <v>10</v>
      </c>
      <c r="C8" s="57" t="s">
        <v>20</v>
      </c>
      <c r="D8" s="57" t="s">
        <v>12</v>
      </c>
      <c r="E8" s="57" t="s">
        <v>13</v>
      </c>
      <c r="F8" s="57" t="s">
        <v>14</v>
      </c>
      <c r="G8" s="57" t="s">
        <v>15</v>
      </c>
    </row>
    <row r="9" spans="2:7" ht="150" x14ac:dyDescent="0.25">
      <c r="B9" s="52">
        <v>1</v>
      </c>
      <c r="C9" s="54" t="s">
        <v>25</v>
      </c>
      <c r="D9" s="55" t="s">
        <v>16</v>
      </c>
      <c r="E9" s="55">
        <v>1</v>
      </c>
      <c r="F9" s="78">
        <f>'Resumo do Contrato'!F4+'Resumo do Contrato'!F6</f>
        <v>439232.91000000003</v>
      </c>
      <c r="G9" s="56">
        <f>E9*F9</f>
        <v>439232.91000000003</v>
      </c>
    </row>
    <row r="10" spans="2:7" x14ac:dyDescent="0.25">
      <c r="B10" s="73" t="s">
        <v>11</v>
      </c>
      <c r="C10" s="73"/>
      <c r="D10" s="73"/>
      <c r="E10" s="73"/>
      <c r="F10" s="73"/>
      <c r="G10" s="47">
        <f>SUM(G9:G9)</f>
        <v>439232.91000000003</v>
      </c>
    </row>
    <row r="12" spans="2:7" x14ac:dyDescent="0.25">
      <c r="B12" s="72" t="str">
        <f>'Resumo do Contrato'!B7</f>
        <v>TERMO ADITIVO 003/2024 - ACRÉSCIMO</v>
      </c>
      <c r="C12" s="72"/>
      <c r="D12" s="72"/>
      <c r="E12" s="72"/>
      <c r="F12" s="72"/>
      <c r="G12" s="72"/>
    </row>
    <row r="13" spans="2:7" x14ac:dyDescent="0.25">
      <c r="B13" s="57" t="s">
        <v>10</v>
      </c>
      <c r="C13" s="57" t="s">
        <v>20</v>
      </c>
      <c r="D13" s="57" t="s">
        <v>12</v>
      </c>
      <c r="E13" s="57" t="s">
        <v>13</v>
      </c>
      <c r="F13" s="57" t="s">
        <v>14</v>
      </c>
      <c r="G13" s="57" t="s">
        <v>15</v>
      </c>
    </row>
    <row r="14" spans="2:7" ht="150" x14ac:dyDescent="0.25">
      <c r="B14" s="52">
        <v>1</v>
      </c>
      <c r="C14" s="54" t="s">
        <v>25</v>
      </c>
      <c r="D14" s="55" t="s">
        <v>16</v>
      </c>
      <c r="E14" s="55">
        <v>1</v>
      </c>
      <c r="F14" s="78">
        <f>'Resumo do Contrato'!F4+'Resumo do Contrato'!F6+'Resumo do Contrato'!F7</f>
        <v>751443.12000000011</v>
      </c>
      <c r="G14" s="56">
        <f>E14*F14</f>
        <v>751443.12000000011</v>
      </c>
    </row>
    <row r="15" spans="2:7" x14ac:dyDescent="0.25">
      <c r="B15" s="73" t="s">
        <v>11</v>
      </c>
      <c r="C15" s="73"/>
      <c r="D15" s="73"/>
      <c r="E15" s="73"/>
      <c r="F15" s="73"/>
      <c r="G15" s="47">
        <f>SUM(G14:G14)</f>
        <v>751443.12000000011</v>
      </c>
    </row>
    <row r="32" spans="10:10" x14ac:dyDescent="0.25">
      <c r="J32" s="43">
        <f>SUM(J7:J31)</f>
        <v>0</v>
      </c>
    </row>
  </sheetData>
  <mergeCells count="6"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showGridLines="0" tabSelected="1" zoomScale="85" zoomScaleNormal="85" workbookViewId="0">
      <selection activeCell="J22" sqref="J22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5.5703125" style="32" bestFit="1" customWidth="1"/>
    <col min="4" max="4" width="12.85546875" style="32" customWidth="1"/>
    <col min="5" max="5" width="9.140625" style="32"/>
    <col min="6" max="8" width="12.85546875" style="32" bestFit="1" customWidth="1"/>
    <col min="9" max="9" width="9.140625" style="32"/>
    <col min="10" max="10" width="14.42578125" style="32" bestFit="1" customWidth="1"/>
    <col min="11" max="11" width="13.7109375" style="32" bestFit="1" customWidth="1"/>
    <col min="12" max="12" width="12.85546875" style="32" bestFit="1" customWidth="1"/>
    <col min="13" max="14" width="14.42578125" style="32" bestFit="1" customWidth="1"/>
    <col min="15" max="15" width="13.7109375" style="32" bestFit="1" customWidth="1"/>
    <col min="16" max="16" width="12.85546875" style="32" bestFit="1" customWidth="1"/>
    <col min="17" max="16384" width="9.140625" style="32"/>
  </cols>
  <sheetData>
    <row r="1" spans="2:16" s="45" customFormat="1" x14ac:dyDescent="0.25"/>
    <row r="2" spans="2:16" s="45" customFormat="1" x14ac:dyDescent="0.25"/>
    <row r="3" spans="2:16" s="46" customFormat="1" x14ac:dyDescent="0.25"/>
    <row r="4" spans="2:16" s="46" customFormat="1" x14ac:dyDescent="0.25"/>
    <row r="5" spans="2:16" s="33" customFormat="1" ht="15" customHeight="1" x14ac:dyDescent="0.25">
      <c r="B5" s="72" t="str">
        <f>'Resumo do Contrato'!B3</f>
        <v>CONTRATO 137.2023</v>
      </c>
      <c r="C5" s="72"/>
      <c r="D5" s="72"/>
      <c r="E5" s="74" t="str">
        <f>'Resumo do Contrato'!B5</f>
        <v>TERMO ADITIVO 001/2024 - PRORROGAÇÃO</v>
      </c>
      <c r="F5" s="74"/>
      <c r="G5" s="74"/>
      <c r="H5" s="74"/>
      <c r="I5" s="74" t="str">
        <f>'Resumo do Contrato'!B6</f>
        <v>TERMO ADITIVO 002/2024 - SUPRESSÃO</v>
      </c>
      <c r="J5" s="74"/>
      <c r="K5" s="74"/>
      <c r="L5" s="74"/>
      <c r="M5" s="74" t="str">
        <f>'Resumo do Contrato'!B7</f>
        <v>TERMO ADITIVO 003/2024 - ACRÉSCIMO</v>
      </c>
      <c r="N5" s="74"/>
      <c r="O5" s="74"/>
      <c r="P5" s="74"/>
    </row>
    <row r="6" spans="2:16" s="33" customFormat="1" x14ac:dyDescent="0.25">
      <c r="B6" s="76" t="str">
        <f>'Resumo do Contrato'!E4</f>
        <v>26/12/2023 A 25/12/2024</v>
      </c>
      <c r="C6" s="76"/>
      <c r="D6" s="76"/>
      <c r="E6" s="74" t="str">
        <f>'Resumo do Contrato'!E5</f>
        <v>26/12/2024 A 25/03/2025</v>
      </c>
      <c r="F6" s="74"/>
      <c r="G6" s="74"/>
      <c r="H6" s="74"/>
      <c r="I6" s="74" t="str">
        <f>'Resumo do Contrato'!E6</f>
        <v>26/12/2024 A 25/03/2025</v>
      </c>
      <c r="J6" s="74"/>
      <c r="K6" s="74"/>
      <c r="L6" s="74"/>
      <c r="M6" s="74" t="str">
        <f>'Resumo do Contrato'!I6</f>
        <v>23208.003917/2024-11</v>
      </c>
      <c r="N6" s="74"/>
      <c r="O6" s="74"/>
      <c r="P6" s="74"/>
    </row>
    <row r="7" spans="2:16" s="33" customFormat="1" x14ac:dyDescent="0.25">
      <c r="B7" s="72"/>
      <c r="C7" s="72"/>
      <c r="D7" s="72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2:16" s="34" customFormat="1" ht="45" x14ac:dyDescent="0.25">
      <c r="B8" s="77"/>
      <c r="C8" s="35" t="s">
        <v>5</v>
      </c>
      <c r="D8" s="35" t="s">
        <v>0</v>
      </c>
      <c r="E8" s="35" t="s">
        <v>29</v>
      </c>
      <c r="F8" s="35" t="s">
        <v>30</v>
      </c>
      <c r="G8" s="35" t="s">
        <v>31</v>
      </c>
      <c r="H8" s="60" t="s">
        <v>32</v>
      </c>
      <c r="I8" s="35" t="s">
        <v>29</v>
      </c>
      <c r="J8" s="35" t="s">
        <v>30</v>
      </c>
      <c r="K8" s="35" t="s">
        <v>31</v>
      </c>
      <c r="L8" s="60" t="s">
        <v>32</v>
      </c>
      <c r="M8" s="35" t="s">
        <v>29</v>
      </c>
      <c r="N8" s="35" t="s">
        <v>30</v>
      </c>
      <c r="O8" s="35" t="s">
        <v>31</v>
      </c>
      <c r="P8" s="60" t="s">
        <v>32</v>
      </c>
    </row>
    <row r="9" spans="2:16" s="33" customFormat="1" x14ac:dyDescent="0.25">
      <c r="B9" s="77"/>
      <c r="C9" s="36"/>
      <c r="D9" s="48">
        <f>'Resumo por item'!G5</f>
        <v>689150.42</v>
      </c>
      <c r="E9" s="61">
        <f>C9</f>
        <v>0</v>
      </c>
      <c r="F9" s="62">
        <f>D9</f>
        <v>689150.42</v>
      </c>
      <c r="G9" s="62">
        <f>F9-D9</f>
        <v>0</v>
      </c>
      <c r="H9" s="62">
        <f>F9</f>
        <v>689150.42</v>
      </c>
      <c r="I9" s="61">
        <f>G9</f>
        <v>0</v>
      </c>
      <c r="J9" s="79">
        <f>'Resumo do Contrato'!F4+'Resumo do Contrato'!F6</f>
        <v>439232.91000000003</v>
      </c>
      <c r="K9" s="62">
        <f>J9-H9</f>
        <v>-249917.51</v>
      </c>
      <c r="L9" s="62">
        <f>J9</f>
        <v>439232.91000000003</v>
      </c>
      <c r="M9" s="61">
        <f>K9</f>
        <v>-249917.51</v>
      </c>
      <c r="N9" s="79">
        <f>'Resumo do Contrato'!F15</f>
        <v>751443.12000000011</v>
      </c>
      <c r="O9" s="62">
        <f>N9-L9</f>
        <v>312210.21000000008</v>
      </c>
      <c r="P9" s="62">
        <f>N9</f>
        <v>751443.12000000011</v>
      </c>
    </row>
    <row r="10" spans="2:16" s="33" customFormat="1" x14ac:dyDescent="0.25">
      <c r="B10" s="75" t="s">
        <v>9</v>
      </c>
      <c r="C10" s="75"/>
      <c r="D10" s="37"/>
      <c r="E10" s="75" t="s">
        <v>9</v>
      </c>
      <c r="F10" s="75"/>
      <c r="G10" s="53"/>
      <c r="H10" s="63"/>
      <c r="I10" s="75" t="s">
        <v>9</v>
      </c>
      <c r="J10" s="75"/>
      <c r="K10" s="58"/>
      <c r="L10" s="63"/>
      <c r="M10" s="75" t="s">
        <v>9</v>
      </c>
      <c r="N10" s="75"/>
      <c r="O10" s="58"/>
      <c r="P10" s="63"/>
    </row>
    <row r="11" spans="2:16" s="38" customFormat="1" ht="45" x14ac:dyDescent="0.25">
      <c r="B11" s="41" t="s">
        <v>18</v>
      </c>
      <c r="C11" s="39" t="s">
        <v>19</v>
      </c>
      <c r="D11" s="40"/>
      <c r="E11" s="41" t="s">
        <v>18</v>
      </c>
      <c r="F11" s="64" t="s">
        <v>33</v>
      </c>
      <c r="G11" s="64" t="s">
        <v>19</v>
      </c>
      <c r="H11" s="65"/>
      <c r="I11" s="41" t="s">
        <v>18</v>
      </c>
      <c r="J11" s="64" t="s">
        <v>33</v>
      </c>
      <c r="K11" s="64" t="s">
        <v>19</v>
      </c>
      <c r="L11" s="65"/>
      <c r="M11" s="41" t="s">
        <v>18</v>
      </c>
      <c r="N11" s="64" t="s">
        <v>33</v>
      </c>
      <c r="O11" s="64" t="s">
        <v>19</v>
      </c>
      <c r="P11" s="65"/>
    </row>
    <row r="12" spans="2:16" s="33" customFormat="1" x14ac:dyDescent="0.25">
      <c r="B12" s="42" t="s">
        <v>17</v>
      </c>
      <c r="C12" s="48">
        <f>D9</f>
        <v>689150.42</v>
      </c>
      <c r="E12" s="42" t="s">
        <v>17</v>
      </c>
      <c r="F12" s="66">
        <f>G12-D9</f>
        <v>0</v>
      </c>
      <c r="G12" s="48">
        <f>F9</f>
        <v>689150.42</v>
      </c>
      <c r="H12" s="67"/>
      <c r="I12" s="42" t="s">
        <v>17</v>
      </c>
      <c r="J12" s="66">
        <f>K12-H9</f>
        <v>-249917.51</v>
      </c>
      <c r="K12" s="48">
        <f>J9</f>
        <v>439232.91000000003</v>
      </c>
      <c r="L12" s="67"/>
      <c r="M12" s="42" t="s">
        <v>17</v>
      </c>
      <c r="N12" s="66">
        <f>O12-L9</f>
        <v>312210.21000000008</v>
      </c>
      <c r="O12" s="48">
        <f>N9</f>
        <v>751443.12000000011</v>
      </c>
      <c r="P12" s="67"/>
    </row>
  </sheetData>
  <mergeCells count="17">
    <mergeCell ref="I5:L5"/>
    <mergeCell ref="I6:L6"/>
    <mergeCell ref="I7:L7"/>
    <mergeCell ref="I10:J10"/>
    <mergeCell ref="M5:P5"/>
    <mergeCell ref="M6:P6"/>
    <mergeCell ref="M7:P7"/>
    <mergeCell ref="M10:N10"/>
    <mergeCell ref="E5:H5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2024-09-24T17:57:36Z</dcterms:modified>
</cp:coreProperties>
</file>