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ice.faria\Downloads\"/>
    </mc:Choice>
  </mc:AlternateContent>
  <xr:revisionPtr revIDLastSave="0" documentId="8_{DDE556EB-6326-47E9-9CEC-827FDFA5AA1E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Resumo do Contrato" sheetId="2" r:id="rId1"/>
    <sheet name="Cronograma" sheetId="3" r:id="rId2"/>
  </sheet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23" i="3" l="1"/>
  <c r="AJ22" i="3"/>
  <c r="AJ21" i="3"/>
  <c r="AJ20" i="3"/>
  <c r="AJ19" i="3"/>
  <c r="AJ18" i="3"/>
  <c r="AJ17" i="3"/>
  <c r="AJ16" i="3"/>
  <c r="AJ15" i="3"/>
  <c r="AJ14" i="3"/>
  <c r="AJ13" i="3"/>
  <c r="AJ12" i="3"/>
  <c r="AK9" i="3"/>
  <c r="AI9" i="3"/>
  <c r="AD9" i="3"/>
  <c r="Z14" i="3"/>
  <c r="Z18" i="3"/>
  <c r="Z22" i="3"/>
  <c r="Y9" i="3"/>
  <c r="V13" i="3"/>
  <c r="Z13" i="3" s="1"/>
  <c r="V14" i="3"/>
  <c r="V15" i="3"/>
  <c r="Z15" i="3" s="1"/>
  <c r="V16" i="3"/>
  <c r="Z16" i="3" s="1"/>
  <c r="V17" i="3"/>
  <c r="Z17" i="3" s="1"/>
  <c r="V18" i="3"/>
  <c r="V19" i="3"/>
  <c r="Z19" i="3" s="1"/>
  <c r="V20" i="3"/>
  <c r="Z20" i="3" s="1"/>
  <c r="V21" i="3"/>
  <c r="Z21" i="3" s="1"/>
  <c r="V22" i="3"/>
  <c r="V23" i="3"/>
  <c r="Z23" i="3" s="1"/>
  <c r="T9" i="3"/>
  <c r="O9" i="3"/>
  <c r="J9" i="3"/>
  <c r="G13" i="3"/>
  <c r="G14" i="3"/>
  <c r="G15" i="3"/>
  <c r="G16" i="3"/>
  <c r="G17" i="3"/>
  <c r="G18" i="3"/>
  <c r="G19" i="3"/>
  <c r="G20" i="3"/>
  <c r="G21" i="3"/>
  <c r="G22" i="3"/>
  <c r="G23" i="3"/>
  <c r="E9" i="3"/>
  <c r="C9" i="3"/>
  <c r="I9" i="3" l="1"/>
  <c r="V9" i="3" l="1"/>
  <c r="U12" i="3" s="1"/>
  <c r="G9" i="3"/>
  <c r="F12" i="3" s="1"/>
  <c r="G12" i="3" s="1"/>
  <c r="K12" i="3" s="1"/>
  <c r="AF9" i="3"/>
  <c r="AA9" i="3"/>
  <c r="Q9" i="3"/>
  <c r="P12" i="3" s="1"/>
  <c r="L9" i="3"/>
  <c r="V12" i="3" l="1"/>
  <c r="Z12" i="3" s="1"/>
  <c r="N9" i="3" l="1"/>
  <c r="S9" i="3" s="1"/>
  <c r="X9" i="3" l="1"/>
  <c r="AC9" i="3" s="1"/>
  <c r="AH9" i="3" s="1"/>
  <c r="AM9" i="3" s="1"/>
  <c r="E29" i="2"/>
  <c r="B6" i="3" l="1"/>
  <c r="B5" i="3"/>
  <c r="G29" i="2"/>
  <c r="F29" i="2"/>
</calcChain>
</file>

<file path=xl/sharedStrings.xml><?xml version="1.0" encoding="utf-8"?>
<sst xmlns="http://schemas.openxmlformats.org/spreadsheetml/2006/main" count="215" uniqueCount="112">
  <si>
    <t>Valor Global</t>
  </si>
  <si>
    <t>Acréscimos %</t>
  </si>
  <si>
    <t>Supressões %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</si>
  <si>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</si>
  <si>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</si>
  <si>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</si>
  <si>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</si>
  <si>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</si>
  <si>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</si>
  <si>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</si>
  <si>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</si>
  <si>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</si>
  <si>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</si>
  <si>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</si>
  <si>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</si>
  <si>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Alteração de Fiscal</t>
  </si>
  <si>
    <t>Diferença Global</t>
  </si>
  <si>
    <t>Nomeação de Fiscal</t>
  </si>
  <si>
    <t>1º</t>
  </si>
  <si>
    <t>2º</t>
  </si>
  <si>
    <t>3º</t>
  </si>
  <si>
    <t>4º</t>
  </si>
  <si>
    <t>Parcela nº</t>
  </si>
  <si>
    <t>Valor Parcela</t>
  </si>
  <si>
    <t>ADITIVO 03/2019 - PRORROGAÇÃO</t>
  </si>
  <si>
    <t>CONTRATO 13.2016.FOR</t>
  </si>
  <si>
    <t>03/03/2016 a 02/03/2017</t>
  </si>
  <si>
    <t>03/03/2017 a 02/03/2018</t>
  </si>
  <si>
    <t>Repactuação</t>
  </si>
  <si>
    <t>03/03/2018 a 02/03/2019</t>
  </si>
  <si>
    <t>03/03/2019 a 02/03/2020</t>
  </si>
  <si>
    <t>03/03/2020 a 02/03/2021</t>
  </si>
  <si>
    <t>23211.000083/2019-75</t>
  </si>
  <si>
    <t>ADITIVO 03/2019 - 31/01/2019</t>
  </si>
  <si>
    <t>Portaria 35 - 13/03/2019</t>
  </si>
  <si>
    <t>23211.000306/2019-02</t>
  </si>
  <si>
    <t>23211.000397/2019-78</t>
  </si>
  <si>
    <t>APOSTILAMENTO 02/2019 - 12/04/2019</t>
  </si>
  <si>
    <t>APOSTILAMENTO 03/2020 - 04/05/2020</t>
  </si>
  <si>
    <t>23211.000584/2020-95</t>
  </si>
  <si>
    <t>23211.000080/2020-75</t>
  </si>
  <si>
    <t>ADITIVO 04/2020 - 13/02/2020</t>
  </si>
  <si>
    <t xml:space="preserve">Valor inicial do Contrato </t>
  </si>
  <si>
    <t>ADITIVO 01/2017 - 01/03/2017</t>
  </si>
  <si>
    <t>APOSTILAMENTO 01/2017 - 01/03/2017</t>
  </si>
  <si>
    <t>ADITIVO 02/2018 - 28/02/2018</t>
  </si>
  <si>
    <t>23211.000155/2018-02</t>
  </si>
  <si>
    <t>5º</t>
  </si>
  <si>
    <t>6º</t>
  </si>
  <si>
    <t>7º</t>
  </si>
  <si>
    <t>8º</t>
  </si>
  <si>
    <t>9º</t>
  </si>
  <si>
    <t>10º</t>
  </si>
  <si>
    <t>11º</t>
  </si>
  <si>
    <t>12º</t>
  </si>
  <si>
    <t>ADITIVO 01/2017 - PRORROGAÇÃO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</si>
  <si>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</si>
  <si>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</si>
  <si>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</si>
  <si>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</si>
  <si>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</si>
  <si>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</si>
  <si>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</si>
  <si>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</si>
  <si>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</si>
  <si>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</si>
  <si>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</si>
  <si>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</si>
  <si>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 PARTIR DE 03/03/2017</t>
  </si>
  <si>
    <t>ADITIVO 02/2018 - PRORROGAÇÃO</t>
  </si>
  <si>
    <t>25º</t>
  </si>
  <si>
    <t>26º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</si>
  <si>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</si>
  <si>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</si>
  <si>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</si>
  <si>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</si>
  <si>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</si>
  <si>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</si>
  <si>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</si>
  <si>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</si>
  <si>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</si>
  <si>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36º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</si>
  <si>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</si>
  <si>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</si>
  <si>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</si>
  <si>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</si>
  <si>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</si>
  <si>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</si>
  <si>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</si>
  <si>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</si>
  <si>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</si>
  <si>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</si>
  <si>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</si>
  <si>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</si>
  <si>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>APOSTILAMENTO 02/2019 - REAJUSTE</t>
  </si>
  <si>
    <t>APOSTILAMENTO 01/2017 - REAJUSTE</t>
  </si>
  <si>
    <t>Vigência a partir de 03/03/2019</t>
  </si>
  <si>
    <t>ADITIVO 04/2020 - PRORROGAÇÃO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</si>
  <si>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</si>
  <si>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</si>
  <si>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</si>
  <si>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</si>
  <si>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</si>
  <si>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</si>
  <si>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</si>
  <si>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</si>
  <si>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</si>
  <si>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</si>
  <si>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</si>
  <si>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</si>
  <si>
    <t>APOSTILAMENTO 03/2020 - REAJUSTE</t>
  </si>
  <si>
    <t>Vigência a partir de 02/04/2020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</si>
</sst>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6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5"/>
  <sheetViews>
    <sheetView showGridLines="0" workbookViewId="0">
      <selection activeCell="H9" sqref="H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25</v>
      </c>
      <c r="C3" s="29" t="s">
        <v>7</v>
      </c>
      <c r="D3" s="29" t="s">
        <v>8</v>
      </c>
      <c r="E3" s="29" t="s">
        <v>0</v>
      </c>
      <c r="F3" s="30" t="s">
        <v>1</v>
      </c>
      <c r="G3" s="31" t="s">
        <v>2</v>
      </c>
      <c r="H3" s="29" t="s">
        <v>3</v>
      </c>
      <c r="I3" s="63"/>
      <c r="J3" s="63"/>
    </row>
    <row r="4" spans="2:10" x14ac:dyDescent="0.25">
      <c r="B4" s="22" t="s">
        <v>42</v>
      </c>
      <c r="C4" s="19"/>
      <c r="D4" s="23" t="s">
        <v>26</v>
      </c>
      <c r="E4" s="19">
        <v>23304</v>
      </c>
      <c r="F4" s="20"/>
      <c r="G4" s="21"/>
      <c r="H4" s="23"/>
      <c r="I4" s="5"/>
    </row>
    <row r="5" spans="2:10" x14ac:dyDescent="0.25">
      <c r="B5" s="57"/>
      <c r="C5" s="19" t="s">
        <v>17</v>
      </c>
      <c r="D5" s="23"/>
      <c r="E5" s="19"/>
      <c r="F5" s="20"/>
      <c r="G5" s="21"/>
      <c r="H5" s="23"/>
      <c r="I5" s="5"/>
    </row>
    <row r="6" spans="2:10" x14ac:dyDescent="0.25">
      <c r="B6" s="22" t="s">
        <v>43</v>
      </c>
      <c r="C6" s="19" t="s">
        <v>9</v>
      </c>
      <c r="D6" s="23" t="s">
        <v>27</v>
      </c>
      <c r="E6" s="19"/>
      <c r="F6" s="20"/>
      <c r="G6" s="21"/>
      <c r="H6" s="23"/>
      <c r="I6" s="5"/>
    </row>
    <row r="7" spans="2:10" x14ac:dyDescent="0.25">
      <c r="B7" s="22" t="s">
        <v>44</v>
      </c>
      <c r="C7" s="19" t="s">
        <v>28</v>
      </c>
      <c r="D7" s="23">
        <v>42797</v>
      </c>
      <c r="E7" s="19">
        <v>1253.76</v>
      </c>
      <c r="F7" s="20"/>
      <c r="G7" s="21"/>
      <c r="H7" s="23"/>
      <c r="I7" s="5"/>
    </row>
    <row r="8" spans="2:10" x14ac:dyDescent="0.25">
      <c r="B8" s="22" t="s">
        <v>45</v>
      </c>
      <c r="C8" s="17" t="s">
        <v>9</v>
      </c>
      <c r="D8" s="23" t="s">
        <v>29</v>
      </c>
      <c r="E8" s="19"/>
      <c r="F8" s="20"/>
      <c r="G8" s="21"/>
      <c r="H8" s="18" t="s">
        <v>46</v>
      </c>
      <c r="I8" s="5"/>
    </row>
    <row r="9" spans="2:10" x14ac:dyDescent="0.25">
      <c r="B9" s="22" t="s">
        <v>33</v>
      </c>
      <c r="C9" s="17" t="s">
        <v>9</v>
      </c>
      <c r="D9" s="23" t="s">
        <v>30</v>
      </c>
      <c r="E9" s="19"/>
      <c r="F9" s="20"/>
      <c r="G9" s="21"/>
      <c r="H9" s="23" t="s">
        <v>32</v>
      </c>
      <c r="I9" s="5"/>
    </row>
    <row r="10" spans="2:10" x14ac:dyDescent="0.25">
      <c r="B10" s="22" t="s">
        <v>34</v>
      </c>
      <c r="C10" s="17" t="s">
        <v>15</v>
      </c>
      <c r="D10" s="23"/>
      <c r="E10" s="19"/>
      <c r="F10" s="20"/>
      <c r="G10" s="21"/>
      <c r="H10" s="23" t="s">
        <v>35</v>
      </c>
      <c r="I10" s="5"/>
    </row>
    <row r="11" spans="2:10" x14ac:dyDescent="0.25">
      <c r="B11" s="22" t="s">
        <v>37</v>
      </c>
      <c r="C11" s="17" t="s">
        <v>28</v>
      </c>
      <c r="D11" s="23">
        <v>43527</v>
      </c>
      <c r="E11" s="19">
        <v>1866.36</v>
      </c>
      <c r="F11" s="20"/>
      <c r="G11" s="21"/>
      <c r="H11" s="18" t="s">
        <v>36</v>
      </c>
      <c r="I11" s="5"/>
    </row>
    <row r="12" spans="2:10" x14ac:dyDescent="0.25">
      <c r="B12" s="22" t="s">
        <v>41</v>
      </c>
      <c r="C12" s="17" t="s">
        <v>9</v>
      </c>
      <c r="D12" s="23" t="s">
        <v>31</v>
      </c>
      <c r="E12" s="19"/>
      <c r="F12" s="20"/>
      <c r="G12" s="21"/>
      <c r="H12" s="18" t="s">
        <v>40</v>
      </c>
      <c r="I12" s="5"/>
    </row>
    <row r="13" spans="2:10" x14ac:dyDescent="0.25">
      <c r="B13" s="22" t="s">
        <v>38</v>
      </c>
      <c r="C13" s="17" t="s">
        <v>28</v>
      </c>
      <c r="D13" s="23">
        <v>43923</v>
      </c>
      <c r="E13" s="19">
        <v>1802.16</v>
      </c>
      <c r="F13" s="20"/>
      <c r="G13" s="21"/>
      <c r="H13" s="18" t="s">
        <v>39</v>
      </c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18"/>
      <c r="E15" s="19"/>
      <c r="F15" s="20"/>
      <c r="G15" s="21"/>
      <c r="H15" s="18"/>
      <c r="I15" s="5"/>
    </row>
    <row r="16" spans="2:10" x14ac:dyDescent="0.25">
      <c r="B16" s="22"/>
      <c r="C16" s="19"/>
      <c r="D16" s="23"/>
      <c r="E16" s="19"/>
      <c r="F16" s="20"/>
      <c r="G16" s="21"/>
      <c r="H16" s="23"/>
      <c r="I16" s="5"/>
    </row>
    <row r="17" spans="2:10" x14ac:dyDescent="0.25">
      <c r="B17" s="22"/>
      <c r="C17" s="19"/>
      <c r="D17" s="23"/>
      <c r="E17" s="19"/>
      <c r="F17" s="20"/>
      <c r="G17" s="21"/>
      <c r="H17" s="24"/>
      <c r="I17" s="5"/>
    </row>
    <row r="18" spans="2:10" x14ac:dyDescent="0.25">
      <c r="B18" s="22"/>
      <c r="C18" s="19"/>
      <c r="D18" s="23"/>
      <c r="E18" s="19"/>
      <c r="F18" s="20"/>
      <c r="G18" s="21"/>
      <c r="H18" s="23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22"/>
      <c r="C27" s="19"/>
      <c r="D27" s="18"/>
      <c r="E27" s="19"/>
      <c r="F27" s="20"/>
      <c r="G27" s="21"/>
      <c r="H27" s="18"/>
      <c r="I27" s="5"/>
      <c r="J27" s="6"/>
    </row>
    <row r="28" spans="2:10" x14ac:dyDescent="0.25">
      <c r="B28" s="16"/>
      <c r="C28" s="17"/>
      <c r="D28" s="18"/>
      <c r="E28" s="19"/>
      <c r="F28" s="20"/>
      <c r="G28" s="21"/>
      <c r="H28" s="18"/>
      <c r="I28" s="5"/>
      <c r="J28" s="6"/>
    </row>
    <row r="29" spans="2:10" x14ac:dyDescent="0.25">
      <c r="B29" s="64" t="s">
        <v>10</v>
      </c>
      <c r="C29" s="65"/>
      <c r="D29" s="66"/>
      <c r="E29" s="26">
        <f>SUM(E4:E28)</f>
        <v>28226.28</v>
      </c>
      <c r="F29" s="27">
        <f>SUM(F4:F28)</f>
        <v>0</v>
      </c>
      <c r="G29" s="28">
        <f>SUM(G4:G28)</f>
        <v>0</v>
      </c>
      <c r="H29" s="25"/>
      <c r="I29" s="7"/>
    </row>
    <row r="30" spans="2:10" x14ac:dyDescent="0.25">
      <c r="C30" s="8"/>
      <c r="E30" s="8"/>
      <c r="F30" s="9"/>
      <c r="G30" s="10"/>
    </row>
    <row r="31" spans="2:10" x14ac:dyDescent="0.25">
      <c r="E31" s="8"/>
      <c r="F31" s="15"/>
    </row>
    <row r="32" spans="2:10" x14ac:dyDescent="0.25">
      <c r="E32" s="14"/>
      <c r="F32" s="15"/>
      <c r="I32" s="11"/>
    </row>
    <row r="33" spans="5:6" x14ac:dyDescent="0.25">
      <c r="E33" s="13"/>
      <c r="F33" s="15"/>
    </row>
    <row r="34" spans="5:6" x14ac:dyDescent="0.25">
      <c r="E34" s="12"/>
      <c r="F34" s="15"/>
    </row>
    <row r="35" spans="5:6" x14ac:dyDescent="0.25">
      <c r="F35" s="15"/>
    </row>
  </sheetData>
  <mergeCells count="2">
    <mergeCell ref="I3:J3"/>
    <mergeCell ref="B29:D29"/>
  </mergeCells>
  <conditionalFormatting sqref="C3:C8 C20:C22 C30:C1048576 C11 C14:C18">
    <cfRule type="containsText" dxfId="15" priority="15" operator="containsText" text="acréscimo">
      <formula>NOT(ISERROR(SEARCH("acréscimo",C3)))</formula>
    </cfRule>
    <cfRule type="containsText" dxfId="14" priority="16" operator="containsText" text="supressão">
      <formula>NOT(ISERROR(SEARCH("supressão",C3)))</formula>
    </cfRule>
  </conditionalFormatting>
  <conditionalFormatting sqref="C19">
    <cfRule type="containsText" dxfId="13" priority="13" operator="containsText" text="acréscimo">
      <formula>NOT(ISERROR(SEARCH("acréscimo",C19)))</formula>
    </cfRule>
    <cfRule type="containsText" dxfId="12" priority="14" operator="containsText" text="supressão">
      <formula>NOT(ISERROR(SEARCH("supressão",C19)))</formula>
    </cfRule>
  </conditionalFormatting>
  <conditionalFormatting sqref="C23">
    <cfRule type="containsText" dxfId="11" priority="11" operator="containsText" text="acréscimo">
      <formula>NOT(ISERROR(SEARCH("acréscimo",C23)))</formula>
    </cfRule>
    <cfRule type="containsText" dxfId="10" priority="12" operator="containsText" text="supressão">
      <formula>NOT(ISERROR(SEARCH("supressão",C23)))</formula>
    </cfRule>
  </conditionalFormatting>
  <conditionalFormatting sqref="C24">
    <cfRule type="containsText" dxfId="9" priority="9" operator="containsText" text="acréscimo">
      <formula>NOT(ISERROR(SEARCH("acréscimo",C24)))</formula>
    </cfRule>
    <cfRule type="containsText" dxfId="8" priority="10" operator="containsText" text="supressão">
      <formula>NOT(ISERROR(SEARCH("supressão",C24)))</formula>
    </cfRule>
  </conditionalFormatting>
  <conditionalFormatting sqref="C25:C28">
    <cfRule type="containsText" dxfId="7" priority="7" operator="containsText" text="acréscimo">
      <formula>NOT(ISERROR(SEARCH("acréscimo",C25)))</formula>
    </cfRule>
    <cfRule type="containsText" dxfId="6" priority="8" operator="containsText" text="supressão">
      <formula>NOT(ISERROR(SEARCH("supressão",C25)))</formula>
    </cfRule>
  </conditionalFormatting>
  <conditionalFormatting sqref="C9:C10">
    <cfRule type="containsText" dxfId="5" priority="5" operator="containsText" text="acréscimo">
      <formula>NOT(ISERROR(SEARCH("acréscimo",C9)))</formula>
    </cfRule>
    <cfRule type="containsText" dxfId="4" priority="6" operator="containsText" text="supressão">
      <formula>NOT(ISERROR(SEARCH("supressão",C9)))</formula>
    </cfRule>
  </conditionalFormatting>
  <conditionalFormatting sqref="C12">
    <cfRule type="containsText" dxfId="3" priority="3" operator="containsText" text="acréscimo">
      <formula>NOT(ISERROR(SEARCH("acréscimo",C12)))</formula>
    </cfRule>
    <cfRule type="containsText" dxfId="2" priority="4" operator="containsText" text="supressão">
      <formula>NOT(ISERROR(SEARCH("supressão",C12)))</formula>
    </cfRule>
  </conditionalFormatting>
  <conditionalFormatting sqref="C13">
    <cfRule type="containsText" dxfId="1" priority="1" operator="containsText" text="acréscimo">
      <formula>NOT(ISERROR(SEARCH("acréscimo",C13)))</formula>
    </cfRule>
    <cfRule type="containsText" dxfId="0" priority="2" operator="containsText" text="supressão">
      <formula>NOT(ISERROR(SEARCH("supressão",C13)))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M25"/>
  <sheetViews>
    <sheetView showGridLines="0" tabSelected="1" workbookViewId="0">
      <selection activeCell="AL9" sqref="AL9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15" style="33" customWidth="1"/>
    <col min="36" max="36" width="15.85546875" style="33" customWidth="1"/>
    <col min="37" max="37" width="16.42578125" style="33" customWidth="1"/>
    <col min="38" max="38" width="15.5703125" style="33" customWidth="1"/>
    <col min="39" max="39" width="16.7109375" style="33" customWidth="1"/>
    <col min="40" max="16384" width="9.140625" style="33"/>
  </cols>
  <sheetData>
    <row r="1" spans="2:39" s="59" customFormat="1" x14ac:dyDescent="0.25">
      <c r="I1" s="60"/>
      <c r="N1" s="60"/>
      <c r="S1" s="60"/>
      <c r="X1" s="60"/>
      <c r="AC1" s="60"/>
      <c r="AH1" s="60"/>
    </row>
    <row r="2" spans="2:39" s="59" customFormat="1" x14ac:dyDescent="0.25">
      <c r="I2" s="60"/>
      <c r="N2" s="60"/>
      <c r="S2" s="60"/>
      <c r="X2" s="60"/>
      <c r="AC2" s="60"/>
      <c r="AH2" s="60"/>
    </row>
    <row r="3" spans="2:39" s="61" customFormat="1" x14ac:dyDescent="0.25"/>
    <row r="4" spans="2:39" s="61" customFormat="1" x14ac:dyDescent="0.25"/>
    <row r="5" spans="2:39" s="35" customFormat="1" x14ac:dyDescent="0.25">
      <c r="B5" s="67" t="str">
        <f>'Resumo do Contrato'!B3</f>
        <v>CONTRATO 13.2016.FOR</v>
      </c>
      <c r="C5" s="67"/>
      <c r="D5" s="67"/>
      <c r="E5" s="68" t="s">
        <v>55</v>
      </c>
      <c r="F5" s="68"/>
      <c r="G5" s="68"/>
      <c r="H5" s="68"/>
      <c r="I5" s="69" t="s">
        <v>5</v>
      </c>
      <c r="J5" s="68" t="s">
        <v>95</v>
      </c>
      <c r="K5" s="68"/>
      <c r="L5" s="68"/>
      <c r="M5" s="68"/>
      <c r="N5" s="69" t="s">
        <v>5</v>
      </c>
      <c r="O5" s="68" t="s">
        <v>69</v>
      </c>
      <c r="P5" s="68"/>
      <c r="Q5" s="68"/>
      <c r="R5" s="68"/>
      <c r="S5" s="69" t="s">
        <v>5</v>
      </c>
      <c r="T5" s="68" t="s">
        <v>24</v>
      </c>
      <c r="U5" s="68"/>
      <c r="V5" s="68"/>
      <c r="W5" s="68"/>
      <c r="X5" s="69" t="s">
        <v>5</v>
      </c>
      <c r="Y5" s="68" t="s">
        <v>94</v>
      </c>
      <c r="Z5" s="68"/>
      <c r="AA5" s="68"/>
      <c r="AB5" s="68"/>
      <c r="AC5" s="69" t="s">
        <v>5</v>
      </c>
      <c r="AD5" s="68" t="s">
        <v>97</v>
      </c>
      <c r="AE5" s="68"/>
      <c r="AF5" s="68"/>
      <c r="AG5" s="68"/>
      <c r="AH5" s="69" t="s">
        <v>5</v>
      </c>
      <c r="AI5" s="68" t="s">
        <v>110</v>
      </c>
      <c r="AJ5" s="68"/>
      <c r="AK5" s="68"/>
      <c r="AL5" s="68"/>
      <c r="AM5" s="69" t="s">
        <v>5</v>
      </c>
    </row>
    <row r="6" spans="2:39" s="35" customFormat="1" x14ac:dyDescent="0.25">
      <c r="B6" s="71" t="str">
        <f>'Resumo do Contrato'!D4</f>
        <v>03/03/2016 a 02/03/2017</v>
      </c>
      <c r="C6" s="71"/>
      <c r="D6" s="71"/>
      <c r="E6" s="68" t="s">
        <v>27</v>
      </c>
      <c r="F6" s="68"/>
      <c r="G6" s="68"/>
      <c r="H6" s="68"/>
      <c r="I6" s="69"/>
      <c r="J6" s="68" t="s">
        <v>68</v>
      </c>
      <c r="K6" s="68"/>
      <c r="L6" s="68"/>
      <c r="M6" s="68"/>
      <c r="N6" s="69"/>
      <c r="O6" s="68" t="s">
        <v>29</v>
      </c>
      <c r="P6" s="68"/>
      <c r="Q6" s="68"/>
      <c r="R6" s="68"/>
      <c r="S6" s="69"/>
      <c r="T6" s="68" t="s">
        <v>30</v>
      </c>
      <c r="U6" s="68"/>
      <c r="V6" s="68"/>
      <c r="W6" s="68"/>
      <c r="X6" s="69"/>
      <c r="Y6" s="68" t="s">
        <v>96</v>
      </c>
      <c r="Z6" s="68"/>
      <c r="AA6" s="68"/>
      <c r="AB6" s="68"/>
      <c r="AC6" s="69"/>
      <c r="AD6" s="68" t="s">
        <v>31</v>
      </c>
      <c r="AE6" s="68"/>
      <c r="AF6" s="68"/>
      <c r="AG6" s="68"/>
      <c r="AH6" s="69"/>
      <c r="AI6" s="68" t="s">
        <v>111</v>
      </c>
      <c r="AJ6" s="68"/>
      <c r="AK6" s="68"/>
      <c r="AL6" s="68"/>
      <c r="AM6" s="69"/>
    </row>
    <row r="7" spans="2:39" s="35" customFormat="1" x14ac:dyDescent="0.25">
      <c r="B7" s="67"/>
      <c r="C7" s="67"/>
      <c r="D7" s="67"/>
      <c r="E7" s="68"/>
      <c r="F7" s="68"/>
      <c r="G7" s="68"/>
      <c r="H7" s="68"/>
      <c r="I7" s="69"/>
      <c r="J7" s="68"/>
      <c r="K7" s="68"/>
      <c r="L7" s="68"/>
      <c r="M7" s="68"/>
      <c r="N7" s="69"/>
      <c r="O7" s="68"/>
      <c r="P7" s="68"/>
      <c r="Q7" s="68"/>
      <c r="R7" s="68"/>
      <c r="S7" s="69"/>
      <c r="T7" s="68"/>
      <c r="U7" s="68"/>
      <c r="V7" s="68"/>
      <c r="W7" s="68"/>
      <c r="X7" s="69"/>
      <c r="Y7" s="68"/>
      <c r="Z7" s="68"/>
      <c r="AA7" s="68"/>
      <c r="AB7" s="68"/>
      <c r="AC7" s="69"/>
      <c r="AD7" s="68"/>
      <c r="AE7" s="68"/>
      <c r="AF7" s="68"/>
      <c r="AG7" s="68"/>
      <c r="AH7" s="69"/>
      <c r="AI7" s="68"/>
      <c r="AJ7" s="68"/>
      <c r="AK7" s="68"/>
      <c r="AL7" s="68"/>
      <c r="AM7" s="69"/>
    </row>
    <row r="8" spans="2:39" s="36" customFormat="1" ht="45" x14ac:dyDescent="0.25">
      <c r="B8" s="72"/>
      <c r="C8" s="37" t="s">
        <v>6</v>
      </c>
      <c r="D8" s="37" t="s">
        <v>0</v>
      </c>
      <c r="E8" s="37" t="s">
        <v>11</v>
      </c>
      <c r="F8" s="37" t="s">
        <v>12</v>
      </c>
      <c r="G8" s="37" t="s">
        <v>16</v>
      </c>
      <c r="H8" s="38" t="s">
        <v>4</v>
      </c>
      <c r="I8" s="69"/>
      <c r="J8" s="37" t="s">
        <v>11</v>
      </c>
      <c r="K8" s="37" t="s">
        <v>12</v>
      </c>
      <c r="L8" s="37" t="s">
        <v>16</v>
      </c>
      <c r="M8" s="38" t="s">
        <v>4</v>
      </c>
      <c r="N8" s="69"/>
      <c r="O8" s="37" t="s">
        <v>11</v>
      </c>
      <c r="P8" s="37" t="s">
        <v>12</v>
      </c>
      <c r="Q8" s="37" t="s">
        <v>16</v>
      </c>
      <c r="R8" s="38" t="s">
        <v>4</v>
      </c>
      <c r="S8" s="69"/>
      <c r="T8" s="37" t="s">
        <v>11</v>
      </c>
      <c r="U8" s="37" t="s">
        <v>12</v>
      </c>
      <c r="V8" s="37" t="s">
        <v>16</v>
      </c>
      <c r="W8" s="38" t="s">
        <v>4</v>
      </c>
      <c r="X8" s="69"/>
      <c r="Y8" s="37" t="s">
        <v>11</v>
      </c>
      <c r="Z8" s="37" t="s">
        <v>12</v>
      </c>
      <c r="AA8" s="37" t="s">
        <v>16</v>
      </c>
      <c r="AB8" s="38" t="s">
        <v>4</v>
      </c>
      <c r="AC8" s="69"/>
      <c r="AD8" s="37" t="s">
        <v>11</v>
      </c>
      <c r="AE8" s="37" t="s">
        <v>12</v>
      </c>
      <c r="AF8" s="37" t="s">
        <v>16</v>
      </c>
      <c r="AG8" s="38" t="s">
        <v>4</v>
      </c>
      <c r="AH8" s="69"/>
      <c r="AI8" s="37" t="s">
        <v>11</v>
      </c>
      <c r="AJ8" s="37" t="s">
        <v>12</v>
      </c>
      <c r="AK8" s="37" t="s">
        <v>16</v>
      </c>
      <c r="AL8" s="38" t="s">
        <v>4</v>
      </c>
      <c r="AM8" s="69"/>
    </row>
    <row r="9" spans="2:39" s="35" customFormat="1" x14ac:dyDescent="0.25">
      <c r="B9" s="72"/>
      <c r="C9" s="39">
        <f>D9/12</f>
        <v>1942</v>
      </c>
      <c r="D9" s="40">
        <v>23304</v>
      </c>
      <c r="E9" s="40">
        <f>F9/12</f>
        <v>1942</v>
      </c>
      <c r="F9" s="40">
        <v>23304</v>
      </c>
      <c r="G9" s="40">
        <f>F9-D9</f>
        <v>0</v>
      </c>
      <c r="H9" s="41">
        <v>23304</v>
      </c>
      <c r="I9" s="42">
        <f>H9+D9</f>
        <v>46608</v>
      </c>
      <c r="J9" s="40">
        <f>K9/12</f>
        <v>2046.4799999999998</v>
      </c>
      <c r="K9" s="40">
        <v>24557.759999999998</v>
      </c>
      <c r="L9" s="40">
        <f>K9-F9</f>
        <v>1253.7599999999984</v>
      </c>
      <c r="M9" s="41">
        <v>1253.76</v>
      </c>
      <c r="N9" s="42">
        <f>M9+I9</f>
        <v>47861.760000000002</v>
      </c>
      <c r="O9" s="40">
        <f>P9/12</f>
        <v>2046.4799999999998</v>
      </c>
      <c r="P9" s="40">
        <v>24557.759999999998</v>
      </c>
      <c r="Q9" s="40">
        <f>P9-K9</f>
        <v>0</v>
      </c>
      <c r="R9" s="41">
        <v>24557.759999999998</v>
      </c>
      <c r="S9" s="42">
        <f>R9+N9</f>
        <v>72419.520000000004</v>
      </c>
      <c r="T9" s="40">
        <f>U9/12</f>
        <v>2046.4799999999998</v>
      </c>
      <c r="U9" s="40">
        <v>24557.759999999998</v>
      </c>
      <c r="V9" s="40">
        <f>U9-P9</f>
        <v>0</v>
      </c>
      <c r="W9" s="41">
        <v>24557.759999999998</v>
      </c>
      <c r="X9" s="42">
        <f>W9+S9</f>
        <v>96977.279999999999</v>
      </c>
      <c r="Y9" s="40">
        <f>Z9/12</f>
        <v>2202.0099999999998</v>
      </c>
      <c r="Z9" s="40">
        <v>26424.12</v>
      </c>
      <c r="AA9" s="40">
        <f>Z9-U9</f>
        <v>1866.3600000000006</v>
      </c>
      <c r="AB9" s="41">
        <v>1866.36</v>
      </c>
      <c r="AC9" s="42">
        <f>AB9+X9</f>
        <v>98843.64</v>
      </c>
      <c r="AD9" s="40">
        <f>AE9/12</f>
        <v>2202.0099999999998</v>
      </c>
      <c r="AE9" s="40">
        <v>26424.12</v>
      </c>
      <c r="AF9" s="40">
        <f>AE9-Z9</f>
        <v>0</v>
      </c>
      <c r="AG9" s="41">
        <v>26424.12</v>
      </c>
      <c r="AH9" s="42">
        <f>AG9+AC9</f>
        <v>125267.76</v>
      </c>
      <c r="AI9" s="40">
        <f>AJ9/12</f>
        <v>2352.19</v>
      </c>
      <c r="AJ9" s="40">
        <v>28226.28</v>
      </c>
      <c r="AK9" s="40">
        <f>AJ9-AE9</f>
        <v>1802.1599999999999</v>
      </c>
      <c r="AL9" s="41">
        <v>1802.16</v>
      </c>
      <c r="AM9" s="42">
        <f>AL9+AH9</f>
        <v>127069.92</v>
      </c>
    </row>
    <row r="10" spans="2:39" s="35" customFormat="1" x14ac:dyDescent="0.25">
      <c r="B10" s="70" t="s">
        <v>13</v>
      </c>
      <c r="C10" s="70"/>
      <c r="D10" s="43"/>
      <c r="E10" s="70" t="s">
        <v>13</v>
      </c>
      <c r="F10" s="70"/>
      <c r="G10" s="44"/>
      <c r="H10" s="45"/>
      <c r="I10" s="45"/>
      <c r="J10" s="70" t="s">
        <v>13</v>
      </c>
      <c r="K10" s="70"/>
      <c r="L10" s="56"/>
      <c r="M10" s="45"/>
      <c r="N10" s="45"/>
      <c r="O10" s="70" t="s">
        <v>13</v>
      </c>
      <c r="P10" s="70"/>
      <c r="Q10" s="56"/>
      <c r="R10" s="45"/>
      <c r="S10" s="45"/>
      <c r="T10" s="70" t="s">
        <v>13</v>
      </c>
      <c r="U10" s="70"/>
      <c r="V10" s="56"/>
      <c r="W10" s="45"/>
      <c r="X10" s="45"/>
      <c r="Y10" s="70" t="s">
        <v>13</v>
      </c>
      <c r="Z10" s="70"/>
      <c r="AA10" s="56"/>
      <c r="AB10" s="45"/>
      <c r="AC10" s="45"/>
      <c r="AD10" s="70" t="s">
        <v>13</v>
      </c>
      <c r="AE10" s="70"/>
      <c r="AF10" s="56"/>
      <c r="AG10" s="45"/>
      <c r="AH10" s="45"/>
      <c r="AI10" s="70" t="s">
        <v>13</v>
      </c>
      <c r="AJ10" s="70"/>
      <c r="AK10" s="62"/>
      <c r="AL10" s="45"/>
      <c r="AM10" s="45"/>
    </row>
    <row r="11" spans="2:39" s="46" customFormat="1" ht="45" x14ac:dyDescent="0.25">
      <c r="B11" s="49" t="s">
        <v>22</v>
      </c>
      <c r="C11" s="47" t="s">
        <v>23</v>
      </c>
      <c r="D11" s="48"/>
      <c r="E11" s="49" t="s">
        <v>22</v>
      </c>
      <c r="F11" s="50" t="s">
        <v>14</v>
      </c>
      <c r="G11" s="50" t="s">
        <v>23</v>
      </c>
      <c r="H11" s="51"/>
      <c r="I11" s="45"/>
      <c r="J11" s="49" t="s">
        <v>22</v>
      </c>
      <c r="K11" s="50" t="s">
        <v>14</v>
      </c>
      <c r="L11" s="50" t="s">
        <v>23</v>
      </c>
      <c r="M11" s="51"/>
      <c r="N11" s="45"/>
      <c r="O11" s="49" t="s">
        <v>22</v>
      </c>
      <c r="P11" s="50" t="s">
        <v>14</v>
      </c>
      <c r="Q11" s="50" t="s">
        <v>23</v>
      </c>
      <c r="R11" s="51"/>
      <c r="S11" s="45"/>
      <c r="T11" s="49" t="s">
        <v>22</v>
      </c>
      <c r="U11" s="50" t="s">
        <v>14</v>
      </c>
      <c r="V11" s="50" t="s">
        <v>23</v>
      </c>
      <c r="W11" s="51"/>
      <c r="X11" s="45"/>
      <c r="Y11" s="49" t="s">
        <v>22</v>
      </c>
      <c r="Z11" s="50" t="s">
        <v>14</v>
      </c>
      <c r="AA11" s="50" t="s">
        <v>23</v>
      </c>
      <c r="AB11" s="51"/>
      <c r="AC11" s="45"/>
      <c r="AD11" s="49" t="s">
        <v>22</v>
      </c>
      <c r="AE11" s="50" t="s">
        <v>14</v>
      </c>
      <c r="AF11" s="50" t="s">
        <v>23</v>
      </c>
      <c r="AG11" s="51"/>
      <c r="AH11" s="45"/>
      <c r="AI11" s="49" t="s">
        <v>22</v>
      </c>
      <c r="AJ11" s="50" t="s">
        <v>14</v>
      </c>
      <c r="AK11" s="50" t="s">
        <v>23</v>
      </c>
      <c r="AL11" s="51"/>
      <c r="AM11" s="45"/>
    </row>
    <row r="12" spans="2:39" s="35" customFormat="1" x14ac:dyDescent="0.25">
      <c r="B12" s="52" t="s">
        <v>18</v>
      </c>
      <c r="C12" s="53">
        <v>1942</v>
      </c>
      <c r="E12" s="52" t="s">
        <v>56</v>
      </c>
      <c r="F12" s="54">
        <f>(G9/365)*217</f>
        <v>0</v>
      </c>
      <c r="G12" s="54">
        <f>F12+C12</f>
        <v>1942</v>
      </c>
      <c r="H12" s="55"/>
      <c r="I12" s="45"/>
      <c r="J12" s="52" t="s">
        <v>56</v>
      </c>
      <c r="K12" s="54">
        <f>L12-G12</f>
        <v>104.48000000000002</v>
      </c>
      <c r="L12" s="54">
        <v>2046.48</v>
      </c>
      <c r="M12" s="55"/>
      <c r="N12" s="45"/>
      <c r="O12" s="52" t="s">
        <v>70</v>
      </c>
      <c r="P12" s="54">
        <f>(Q9/360)*148</f>
        <v>0</v>
      </c>
      <c r="Q12" s="54">
        <v>2046.48</v>
      </c>
      <c r="R12" s="55"/>
      <c r="S12" s="45"/>
      <c r="T12" s="52" t="s">
        <v>82</v>
      </c>
      <c r="U12" s="54">
        <f>V9</f>
        <v>0</v>
      </c>
      <c r="V12" s="54">
        <f>U12+Q12</f>
        <v>2046.48</v>
      </c>
      <c r="W12" s="55"/>
      <c r="X12" s="45"/>
      <c r="Y12" s="52" t="s">
        <v>82</v>
      </c>
      <c r="Z12" s="54">
        <f>AA12-V12</f>
        <v>155.5300000000002</v>
      </c>
      <c r="AA12" s="54">
        <v>2202.0100000000002</v>
      </c>
      <c r="AB12" s="55"/>
      <c r="AC12" s="45"/>
      <c r="AD12" s="52" t="s">
        <v>98</v>
      </c>
      <c r="AE12" s="54"/>
      <c r="AF12" s="54">
        <v>2202.0100000000002</v>
      </c>
      <c r="AG12" s="55"/>
      <c r="AH12" s="45"/>
      <c r="AI12" s="52" t="s">
        <v>98</v>
      </c>
      <c r="AJ12" s="54">
        <f>AK12-AF12</f>
        <v>150.17999999999984</v>
      </c>
      <c r="AK12" s="54">
        <v>2352.19</v>
      </c>
      <c r="AL12" s="55"/>
      <c r="AM12" s="45"/>
    </row>
    <row r="13" spans="2:39" s="35" customFormat="1" x14ac:dyDescent="0.25">
      <c r="B13" s="52" t="s">
        <v>19</v>
      </c>
      <c r="C13" s="53">
        <v>1942</v>
      </c>
      <c r="E13" s="52" t="s">
        <v>57</v>
      </c>
      <c r="F13" s="54"/>
      <c r="G13" s="54">
        <f t="shared" ref="G13:G23" si="0">F13+C13</f>
        <v>1942</v>
      </c>
      <c r="H13" s="58"/>
      <c r="I13" s="45"/>
      <c r="J13" s="52" t="s">
        <v>57</v>
      </c>
      <c r="K13" s="54"/>
      <c r="L13" s="54">
        <v>2046.48</v>
      </c>
      <c r="M13" s="58"/>
      <c r="N13" s="45"/>
      <c r="O13" s="52" t="s">
        <v>71</v>
      </c>
      <c r="P13" s="54"/>
      <c r="Q13" s="54">
        <v>2046.48</v>
      </c>
      <c r="R13" s="58"/>
      <c r="S13" s="45"/>
      <c r="T13" s="52" t="s">
        <v>83</v>
      </c>
      <c r="U13" s="54"/>
      <c r="V13" s="54">
        <f t="shared" ref="V13:V23" si="1">U13+Q13</f>
        <v>2046.48</v>
      </c>
      <c r="W13" s="58"/>
      <c r="X13" s="45"/>
      <c r="Y13" s="52" t="s">
        <v>83</v>
      </c>
      <c r="Z13" s="54">
        <f t="shared" ref="Z13:Z23" si="2">AA13-V13</f>
        <v>155.5300000000002</v>
      </c>
      <c r="AA13" s="54">
        <v>2202.0100000000002</v>
      </c>
      <c r="AB13" s="58"/>
      <c r="AC13" s="45"/>
      <c r="AD13" s="52" t="s">
        <v>99</v>
      </c>
      <c r="AE13" s="54"/>
      <c r="AF13" s="54">
        <v>2202.0100000000002</v>
      </c>
      <c r="AG13" s="58"/>
      <c r="AH13" s="45"/>
      <c r="AI13" s="52" t="s">
        <v>99</v>
      </c>
      <c r="AJ13" s="54">
        <f t="shared" ref="AJ13:AJ23" si="3">AK13-AF13</f>
        <v>150.17999999999984</v>
      </c>
      <c r="AK13" s="54">
        <v>2352.19</v>
      </c>
      <c r="AL13" s="58"/>
      <c r="AM13" s="45"/>
    </row>
    <row r="14" spans="2:39" s="35" customFormat="1" x14ac:dyDescent="0.25">
      <c r="B14" s="52" t="s">
        <v>20</v>
      </c>
      <c r="C14" s="53">
        <v>1942</v>
      </c>
      <c r="E14" s="52" t="s">
        <v>58</v>
      </c>
      <c r="F14" s="54"/>
      <c r="G14" s="54">
        <f t="shared" si="0"/>
        <v>1942</v>
      </c>
      <c r="H14" s="58"/>
      <c r="I14" s="45"/>
      <c r="J14" s="52" t="s">
        <v>58</v>
      </c>
      <c r="K14" s="54"/>
      <c r="L14" s="54">
        <v>2046.48</v>
      </c>
      <c r="M14" s="58"/>
      <c r="N14" s="45"/>
      <c r="O14" s="52" t="s">
        <v>72</v>
      </c>
      <c r="P14" s="54"/>
      <c r="Q14" s="54">
        <v>2046.48</v>
      </c>
      <c r="R14" s="58"/>
      <c r="S14" s="45"/>
      <c r="T14" s="52" t="s">
        <v>84</v>
      </c>
      <c r="U14" s="54"/>
      <c r="V14" s="54">
        <f t="shared" si="1"/>
        <v>2046.48</v>
      </c>
      <c r="W14" s="58"/>
      <c r="X14" s="45"/>
      <c r="Y14" s="52" t="s">
        <v>84</v>
      </c>
      <c r="Z14" s="54">
        <f t="shared" si="2"/>
        <v>155.5300000000002</v>
      </c>
      <c r="AA14" s="54">
        <v>2202.0100000000002</v>
      </c>
      <c r="AB14" s="58"/>
      <c r="AC14" s="45"/>
      <c r="AD14" s="52" t="s">
        <v>100</v>
      </c>
      <c r="AE14" s="54"/>
      <c r="AF14" s="54">
        <v>2202.0100000000002</v>
      </c>
      <c r="AG14" s="58"/>
      <c r="AH14" s="45"/>
      <c r="AI14" s="52" t="s">
        <v>100</v>
      </c>
      <c r="AJ14" s="54">
        <f t="shared" si="3"/>
        <v>150.17999999999984</v>
      </c>
      <c r="AK14" s="54">
        <v>2352.19</v>
      </c>
      <c r="AL14" s="58"/>
      <c r="AM14" s="45"/>
    </row>
    <row r="15" spans="2:39" s="35" customFormat="1" x14ac:dyDescent="0.25">
      <c r="B15" s="52" t="s">
        <v>21</v>
      </c>
      <c r="C15" s="53">
        <v>1942</v>
      </c>
      <c r="E15" s="52" t="s">
        <v>59</v>
      </c>
      <c r="F15" s="54"/>
      <c r="G15" s="54">
        <f t="shared" si="0"/>
        <v>1942</v>
      </c>
      <c r="H15" s="55"/>
      <c r="I15" s="45"/>
      <c r="J15" s="52" t="s">
        <v>59</v>
      </c>
      <c r="K15" s="54"/>
      <c r="L15" s="54">
        <v>2046.48</v>
      </c>
      <c r="M15" s="55"/>
      <c r="N15" s="45"/>
      <c r="O15" s="52" t="s">
        <v>73</v>
      </c>
      <c r="P15" s="54"/>
      <c r="Q15" s="54">
        <v>2046.48</v>
      </c>
      <c r="R15" s="55"/>
      <c r="S15" s="45"/>
      <c r="T15" s="52" t="s">
        <v>85</v>
      </c>
      <c r="U15" s="54"/>
      <c r="V15" s="54">
        <f t="shared" si="1"/>
        <v>2046.48</v>
      </c>
      <c r="W15" s="55"/>
      <c r="X15" s="45"/>
      <c r="Y15" s="52" t="s">
        <v>85</v>
      </c>
      <c r="Z15" s="54">
        <f t="shared" si="2"/>
        <v>155.5300000000002</v>
      </c>
      <c r="AA15" s="54">
        <v>2202.0100000000002</v>
      </c>
      <c r="AB15" s="55"/>
      <c r="AC15" s="45"/>
      <c r="AD15" s="52" t="s">
        <v>101</v>
      </c>
      <c r="AE15" s="54"/>
      <c r="AF15" s="54">
        <v>2202.0100000000002</v>
      </c>
      <c r="AG15" s="55"/>
      <c r="AH15" s="45"/>
      <c r="AI15" s="52" t="s">
        <v>101</v>
      </c>
      <c r="AJ15" s="54">
        <f t="shared" si="3"/>
        <v>150.17999999999984</v>
      </c>
      <c r="AK15" s="54">
        <v>2352.19</v>
      </c>
      <c r="AL15" s="55"/>
      <c r="AM15" s="45"/>
    </row>
    <row r="16" spans="2:39" s="35" customFormat="1" x14ac:dyDescent="0.25">
      <c r="B16" s="52" t="s">
        <v>47</v>
      </c>
      <c r="C16" s="53">
        <v>1942</v>
      </c>
      <c r="E16" s="52" t="s">
        <v>60</v>
      </c>
      <c r="F16" s="54"/>
      <c r="G16" s="54">
        <f t="shared" si="0"/>
        <v>1942</v>
      </c>
      <c r="H16" s="55"/>
      <c r="I16" s="45"/>
      <c r="J16" s="52" t="s">
        <v>60</v>
      </c>
      <c r="K16" s="54"/>
      <c r="L16" s="54">
        <v>2046.48</v>
      </c>
      <c r="M16" s="55"/>
      <c r="N16" s="45"/>
      <c r="O16" s="52" t="s">
        <v>74</v>
      </c>
      <c r="P16" s="54"/>
      <c r="Q16" s="54">
        <v>2046.48</v>
      </c>
      <c r="R16" s="55"/>
      <c r="S16" s="45"/>
      <c r="T16" s="52" t="s">
        <v>86</v>
      </c>
      <c r="U16" s="54"/>
      <c r="V16" s="54">
        <f t="shared" si="1"/>
        <v>2046.48</v>
      </c>
      <c r="W16" s="55"/>
      <c r="X16" s="45"/>
      <c r="Y16" s="52" t="s">
        <v>86</v>
      </c>
      <c r="Z16" s="54">
        <f t="shared" si="2"/>
        <v>155.5300000000002</v>
      </c>
      <c r="AA16" s="54">
        <v>2202.0100000000002</v>
      </c>
      <c r="AB16" s="55"/>
      <c r="AC16" s="45"/>
      <c r="AD16" s="52" t="s">
        <v>102</v>
      </c>
      <c r="AE16" s="54"/>
      <c r="AF16" s="54">
        <v>2202.0100000000002</v>
      </c>
      <c r="AG16" s="55"/>
      <c r="AH16" s="45"/>
      <c r="AI16" s="52" t="s">
        <v>102</v>
      </c>
      <c r="AJ16" s="54">
        <f t="shared" si="3"/>
        <v>150.17999999999984</v>
      </c>
      <c r="AK16" s="54">
        <v>2352.19</v>
      </c>
      <c r="AL16" s="55"/>
      <c r="AM16" s="45"/>
    </row>
    <row r="17" spans="2:39" s="35" customFormat="1" x14ac:dyDescent="0.25">
      <c r="B17" s="52" t="s">
        <v>48</v>
      </c>
      <c r="C17" s="53">
        <v>1942</v>
      </c>
      <c r="E17" s="52" t="s">
        <v>61</v>
      </c>
      <c r="F17" s="54"/>
      <c r="G17" s="54">
        <f t="shared" si="0"/>
        <v>1942</v>
      </c>
      <c r="H17" s="55"/>
      <c r="I17" s="45"/>
      <c r="J17" s="52" t="s">
        <v>61</v>
      </c>
      <c r="K17" s="54"/>
      <c r="L17" s="54">
        <v>2046.48</v>
      </c>
      <c r="M17" s="55"/>
      <c r="N17" s="45"/>
      <c r="O17" s="52" t="s">
        <v>75</v>
      </c>
      <c r="P17" s="54"/>
      <c r="Q17" s="54">
        <v>2046.48</v>
      </c>
      <c r="R17" s="55"/>
      <c r="S17" s="45"/>
      <c r="T17" s="52" t="s">
        <v>87</v>
      </c>
      <c r="U17" s="54"/>
      <c r="V17" s="54">
        <f t="shared" si="1"/>
        <v>2046.48</v>
      </c>
      <c r="W17" s="55"/>
      <c r="X17" s="45"/>
      <c r="Y17" s="52" t="s">
        <v>87</v>
      </c>
      <c r="Z17" s="54">
        <f t="shared" si="2"/>
        <v>155.5300000000002</v>
      </c>
      <c r="AA17" s="54">
        <v>2202.0100000000002</v>
      </c>
      <c r="AB17" s="55"/>
      <c r="AC17" s="45"/>
      <c r="AD17" s="52" t="s">
        <v>103</v>
      </c>
      <c r="AE17" s="54"/>
      <c r="AF17" s="54">
        <v>2202.0100000000002</v>
      </c>
      <c r="AG17" s="55"/>
      <c r="AH17" s="45"/>
      <c r="AI17" s="52" t="s">
        <v>103</v>
      </c>
      <c r="AJ17" s="54">
        <f t="shared" si="3"/>
        <v>150.17999999999984</v>
      </c>
      <c r="AK17" s="54">
        <v>2352.19</v>
      </c>
      <c r="AL17" s="55"/>
      <c r="AM17" s="45"/>
    </row>
    <row r="18" spans="2:39" s="35" customFormat="1" x14ac:dyDescent="0.25">
      <c r="B18" s="52" t="s">
        <v>49</v>
      </c>
      <c r="C18" s="53">
        <v>1942</v>
      </c>
      <c r="E18" s="52" t="s">
        <v>62</v>
      </c>
      <c r="F18" s="54"/>
      <c r="G18" s="54">
        <f t="shared" si="0"/>
        <v>1942</v>
      </c>
      <c r="H18" s="55"/>
      <c r="I18" s="45"/>
      <c r="J18" s="52" t="s">
        <v>62</v>
      </c>
      <c r="K18" s="54"/>
      <c r="L18" s="54">
        <v>2046.48</v>
      </c>
      <c r="M18" s="55"/>
      <c r="N18" s="45"/>
      <c r="O18" s="52" t="s">
        <v>76</v>
      </c>
      <c r="P18" s="54"/>
      <c r="Q18" s="54">
        <v>2046.48</v>
      </c>
      <c r="R18" s="55"/>
      <c r="S18" s="45"/>
      <c r="T18" s="52" t="s">
        <v>88</v>
      </c>
      <c r="U18" s="54"/>
      <c r="V18" s="54">
        <f t="shared" si="1"/>
        <v>2046.48</v>
      </c>
      <c r="W18" s="55"/>
      <c r="X18" s="45"/>
      <c r="Y18" s="52" t="s">
        <v>88</v>
      </c>
      <c r="Z18" s="54">
        <f t="shared" si="2"/>
        <v>155.5300000000002</v>
      </c>
      <c r="AA18" s="54">
        <v>2202.0100000000002</v>
      </c>
      <c r="AB18" s="55"/>
      <c r="AC18" s="45"/>
      <c r="AD18" s="52" t="s">
        <v>104</v>
      </c>
      <c r="AE18" s="54"/>
      <c r="AF18" s="54">
        <v>2202.0100000000002</v>
      </c>
      <c r="AG18" s="55"/>
      <c r="AH18" s="45"/>
      <c r="AI18" s="52" t="s">
        <v>104</v>
      </c>
      <c r="AJ18" s="54">
        <f t="shared" si="3"/>
        <v>150.17999999999984</v>
      </c>
      <c r="AK18" s="54">
        <v>2352.19</v>
      </c>
      <c r="AL18" s="55"/>
      <c r="AM18" s="45"/>
    </row>
    <row r="19" spans="2:39" s="35" customFormat="1" x14ac:dyDescent="0.25">
      <c r="B19" s="52" t="s">
        <v>50</v>
      </c>
      <c r="C19" s="53">
        <v>1942</v>
      </c>
      <c r="E19" s="52" t="s">
        <v>63</v>
      </c>
      <c r="F19" s="54"/>
      <c r="G19" s="54">
        <f t="shared" si="0"/>
        <v>1942</v>
      </c>
      <c r="H19" s="55"/>
      <c r="I19" s="45"/>
      <c r="J19" s="52" t="s">
        <v>63</v>
      </c>
      <c r="K19" s="54"/>
      <c r="L19" s="54">
        <v>2046.48</v>
      </c>
      <c r="M19" s="55"/>
      <c r="N19" s="45"/>
      <c r="O19" s="52" t="s">
        <v>77</v>
      </c>
      <c r="P19" s="54"/>
      <c r="Q19" s="54">
        <v>2046.48</v>
      </c>
      <c r="R19" s="55"/>
      <c r="S19" s="45"/>
      <c r="T19" s="52" t="s">
        <v>89</v>
      </c>
      <c r="U19" s="54"/>
      <c r="V19" s="54">
        <f t="shared" si="1"/>
        <v>2046.48</v>
      </c>
      <c r="W19" s="55"/>
      <c r="X19" s="45"/>
      <c r="Y19" s="52" t="s">
        <v>89</v>
      </c>
      <c r="Z19" s="54">
        <f t="shared" si="2"/>
        <v>155.5300000000002</v>
      </c>
      <c r="AA19" s="54">
        <v>2202.0100000000002</v>
      </c>
      <c r="AB19" s="55"/>
      <c r="AC19" s="45"/>
      <c r="AD19" s="52" t="s">
        <v>105</v>
      </c>
      <c r="AE19" s="54"/>
      <c r="AF19" s="54">
        <v>2202.0100000000002</v>
      </c>
      <c r="AG19" s="55"/>
      <c r="AH19" s="45"/>
      <c r="AI19" s="52" t="s">
        <v>105</v>
      </c>
      <c r="AJ19" s="54">
        <f t="shared" si="3"/>
        <v>150.17999999999984</v>
      </c>
      <c r="AK19" s="54">
        <v>2352.19</v>
      </c>
      <c r="AL19" s="55"/>
      <c r="AM19" s="45"/>
    </row>
    <row r="20" spans="2:39" s="35" customFormat="1" x14ac:dyDescent="0.25">
      <c r="B20" s="52" t="s">
        <v>51</v>
      </c>
      <c r="C20" s="53">
        <v>1942</v>
      </c>
      <c r="E20" s="52" t="s">
        <v>64</v>
      </c>
      <c r="F20" s="54"/>
      <c r="G20" s="54">
        <f t="shared" si="0"/>
        <v>1942</v>
      </c>
      <c r="H20" s="55"/>
      <c r="I20" s="45"/>
      <c r="J20" s="52" t="s">
        <v>64</v>
      </c>
      <c r="K20" s="54"/>
      <c r="L20" s="54">
        <v>2046.48</v>
      </c>
      <c r="M20" s="55"/>
      <c r="N20" s="45"/>
      <c r="O20" s="52" t="s">
        <v>78</v>
      </c>
      <c r="P20" s="54"/>
      <c r="Q20" s="54">
        <v>2046.48</v>
      </c>
      <c r="R20" s="55"/>
      <c r="S20" s="45"/>
      <c r="T20" s="52" t="s">
        <v>90</v>
      </c>
      <c r="U20" s="54"/>
      <c r="V20" s="54">
        <f t="shared" si="1"/>
        <v>2046.48</v>
      </c>
      <c r="W20" s="55"/>
      <c r="X20" s="45"/>
      <c r="Y20" s="52" t="s">
        <v>90</v>
      </c>
      <c r="Z20" s="54">
        <f t="shared" si="2"/>
        <v>155.5300000000002</v>
      </c>
      <c r="AA20" s="54">
        <v>2202.0100000000002</v>
      </c>
      <c r="AB20" s="55"/>
      <c r="AC20" s="45"/>
      <c r="AD20" s="52" t="s">
        <v>106</v>
      </c>
      <c r="AE20" s="54"/>
      <c r="AF20" s="54">
        <v>2202.0100000000002</v>
      </c>
      <c r="AG20" s="55"/>
      <c r="AH20" s="45"/>
      <c r="AI20" s="52" t="s">
        <v>106</v>
      </c>
      <c r="AJ20" s="54">
        <f t="shared" si="3"/>
        <v>150.17999999999984</v>
      </c>
      <c r="AK20" s="54">
        <v>2352.19</v>
      </c>
      <c r="AL20" s="55"/>
      <c r="AM20" s="45"/>
    </row>
    <row r="21" spans="2:39" s="35" customFormat="1" x14ac:dyDescent="0.25">
      <c r="B21" s="52" t="s">
        <v>52</v>
      </c>
      <c r="C21" s="53">
        <v>1942</v>
      </c>
      <c r="E21" s="52" t="s">
        <v>65</v>
      </c>
      <c r="F21" s="54"/>
      <c r="G21" s="54">
        <f t="shared" si="0"/>
        <v>1942</v>
      </c>
      <c r="H21" s="55"/>
      <c r="I21" s="45"/>
      <c r="J21" s="52" t="s">
        <v>65</v>
      </c>
      <c r="K21" s="54"/>
      <c r="L21" s="54">
        <v>2046.48</v>
      </c>
      <c r="M21" s="55"/>
      <c r="N21" s="45"/>
      <c r="O21" s="52" t="s">
        <v>79</v>
      </c>
      <c r="P21" s="54"/>
      <c r="Q21" s="54">
        <v>2046.48</v>
      </c>
      <c r="R21" s="55"/>
      <c r="S21" s="45"/>
      <c r="T21" s="52" t="s">
        <v>91</v>
      </c>
      <c r="U21" s="54"/>
      <c r="V21" s="54">
        <f t="shared" si="1"/>
        <v>2046.48</v>
      </c>
      <c r="W21" s="55"/>
      <c r="X21" s="45"/>
      <c r="Y21" s="52" t="s">
        <v>91</v>
      </c>
      <c r="Z21" s="54">
        <f t="shared" si="2"/>
        <v>155.5300000000002</v>
      </c>
      <c r="AA21" s="54">
        <v>2202.0100000000002</v>
      </c>
      <c r="AB21" s="55"/>
      <c r="AC21" s="45"/>
      <c r="AD21" s="52" t="s">
        <v>107</v>
      </c>
      <c r="AE21" s="54"/>
      <c r="AF21" s="54">
        <v>2202.0100000000002</v>
      </c>
      <c r="AG21" s="55"/>
      <c r="AH21" s="45"/>
      <c r="AI21" s="52" t="s">
        <v>107</v>
      </c>
      <c r="AJ21" s="54">
        <f t="shared" si="3"/>
        <v>150.17999999999984</v>
      </c>
      <c r="AK21" s="54">
        <v>2352.19</v>
      </c>
      <c r="AL21" s="55"/>
      <c r="AM21" s="45"/>
    </row>
    <row r="22" spans="2:39" s="35" customFormat="1" x14ac:dyDescent="0.25">
      <c r="B22" s="52" t="s">
        <v>53</v>
      </c>
      <c r="C22" s="53">
        <v>1942</v>
      </c>
      <c r="E22" s="52" t="s">
        <v>66</v>
      </c>
      <c r="F22" s="54"/>
      <c r="G22" s="54">
        <f t="shared" si="0"/>
        <v>1942</v>
      </c>
      <c r="H22" s="55"/>
      <c r="I22" s="45"/>
      <c r="J22" s="52" t="s">
        <v>66</v>
      </c>
      <c r="K22" s="54"/>
      <c r="L22" s="54">
        <v>2046.48</v>
      </c>
      <c r="M22" s="55"/>
      <c r="N22" s="45"/>
      <c r="O22" s="52" t="s">
        <v>80</v>
      </c>
      <c r="P22" s="54"/>
      <c r="Q22" s="54">
        <v>2046.48</v>
      </c>
      <c r="R22" s="55"/>
      <c r="S22" s="45"/>
      <c r="T22" s="52" t="s">
        <v>92</v>
      </c>
      <c r="U22" s="54"/>
      <c r="V22" s="54">
        <f t="shared" si="1"/>
        <v>2046.48</v>
      </c>
      <c r="W22" s="55"/>
      <c r="X22" s="45"/>
      <c r="Y22" s="52" t="s">
        <v>92</v>
      </c>
      <c r="Z22" s="54">
        <f t="shared" si="2"/>
        <v>155.5300000000002</v>
      </c>
      <c r="AA22" s="54">
        <v>2202.0100000000002</v>
      </c>
      <c r="AB22" s="55"/>
      <c r="AC22" s="45"/>
      <c r="AD22" s="52" t="s">
        <v>108</v>
      </c>
      <c r="AE22" s="54"/>
      <c r="AF22" s="54">
        <v>2202.0100000000002</v>
      </c>
      <c r="AG22" s="55"/>
      <c r="AH22" s="45"/>
      <c r="AI22" s="52" t="s">
        <v>108</v>
      </c>
      <c r="AJ22" s="54">
        <f t="shared" si="3"/>
        <v>150.17999999999984</v>
      </c>
      <c r="AK22" s="54">
        <v>2352.19</v>
      </c>
      <c r="AL22" s="55"/>
      <c r="AM22" s="45"/>
    </row>
    <row r="23" spans="2:39" s="35" customFormat="1" x14ac:dyDescent="0.25">
      <c r="B23" s="52" t="s">
        <v>54</v>
      </c>
      <c r="C23" s="53">
        <v>1942</v>
      </c>
      <c r="E23" s="52" t="s">
        <v>67</v>
      </c>
      <c r="F23" s="54"/>
      <c r="G23" s="54">
        <f t="shared" si="0"/>
        <v>1942</v>
      </c>
      <c r="H23" s="55"/>
      <c r="I23" s="45"/>
      <c r="J23" s="52" t="s">
        <v>67</v>
      </c>
      <c r="K23" s="54"/>
      <c r="L23" s="54">
        <v>2046.48</v>
      </c>
      <c r="M23" s="55"/>
      <c r="N23" s="45"/>
      <c r="O23" s="52" t="s">
        <v>81</v>
      </c>
      <c r="P23" s="54"/>
      <c r="Q23" s="54">
        <v>2046.48</v>
      </c>
      <c r="R23" s="55"/>
      <c r="S23" s="45"/>
      <c r="T23" s="52" t="s">
        <v>93</v>
      </c>
      <c r="U23" s="54"/>
      <c r="V23" s="54">
        <f t="shared" si="1"/>
        <v>2046.48</v>
      </c>
      <c r="W23" s="55"/>
      <c r="X23" s="45"/>
      <c r="Y23" s="52" t="s">
        <v>93</v>
      </c>
      <c r="Z23" s="54">
        <f t="shared" si="2"/>
        <v>155.5300000000002</v>
      </c>
      <c r="AA23" s="54">
        <v>2202.0100000000002</v>
      </c>
      <c r="AB23" s="55"/>
      <c r="AC23" s="45"/>
      <c r="AD23" s="52" t="s">
        <v>109</v>
      </c>
      <c r="AE23" s="54"/>
      <c r="AF23" s="54">
        <v>2202.0100000000002</v>
      </c>
      <c r="AG23" s="55"/>
      <c r="AH23" s="45"/>
      <c r="AI23" s="52" t="s">
        <v>109</v>
      </c>
      <c r="AJ23" s="54">
        <f t="shared" si="3"/>
        <v>150.17999999999984</v>
      </c>
      <c r="AK23" s="54">
        <v>2352.19</v>
      </c>
      <c r="AL23" s="55"/>
      <c r="AM23" s="45"/>
    </row>
    <row r="24" spans="2:39" x14ac:dyDescent="0.25">
      <c r="I24" s="45"/>
      <c r="N24" s="45"/>
      <c r="S24" s="45"/>
      <c r="X24" s="45"/>
      <c r="AC24" s="45"/>
      <c r="AH24" s="45"/>
    </row>
    <row r="25" spans="2:39" x14ac:dyDescent="0.25">
      <c r="I25" s="45"/>
      <c r="N25" s="45"/>
      <c r="S25" s="45"/>
      <c r="X25" s="45"/>
      <c r="AC25" s="45"/>
      <c r="AH25" s="45"/>
    </row>
  </sheetData>
  <mergeCells count="40">
    <mergeCell ref="AI5:AL5"/>
    <mergeCell ref="AM5:AM8"/>
    <mergeCell ref="AI6:AL6"/>
    <mergeCell ref="AI7:AL7"/>
    <mergeCell ref="AI10:AJ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 do Contrato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JOICE NARA DE FARIA </cp:lastModifiedBy>
  <dcterms:created xsi:type="dcterms:W3CDTF">2018-03-05T11:36:05Z</dcterms:created>
  <dcterms:modified xsi:type="dcterms:W3CDTF">2020-07-31T13:18:07Z</dcterms:modified>
</cp:coreProperties>
</file>