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ARCOS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N9" i="3" l="1"/>
  <c r="S9" i="3" s="1"/>
  <c r="I9" i="3"/>
  <c r="B6" i="3" l="1"/>
  <c r="B5" i="3"/>
  <c r="G9" i="3" l="1"/>
  <c r="F12" i="3" s="1"/>
  <c r="G12" i="3" s="1"/>
  <c r="G4" i="4"/>
  <c r="F3" i="3"/>
  <c r="Q9" i="3"/>
  <c r="P12" i="3" s="1"/>
  <c r="L9" i="3"/>
  <c r="K12" i="3" s="1"/>
  <c r="B2" i="4"/>
  <c r="G6" i="4"/>
  <c r="G5" i="4"/>
  <c r="G8" i="4" l="1"/>
  <c r="E28" i="2" l="1"/>
  <c r="G28" i="2" l="1"/>
  <c r="F28" i="2"/>
</calcChain>
</file>

<file path=xl/sharedStrings.xml><?xml version="1.0" encoding="utf-8"?>
<sst xmlns="http://schemas.openxmlformats.org/spreadsheetml/2006/main" count="79" uniqueCount="51">
  <si>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</si>
  <si>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</si>
  <si>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</si>
  <si>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</si>
  <si>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</si>
  <si>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</si>
  <si>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</si>
  <si>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</si>
  <si>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</si>
  <si>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</si>
  <si>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</si>
  <si>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</si>
  <si>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</si>
  <si>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</si>
  <si>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</si>
  <si>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</si>
  <si>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</si>
  <si>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DESCRIÇÃO REITORIA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</si>
  <si>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</si>
  <si>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</si>
  <si>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</si>
  <si>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</si>
  <si>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</si>
  <si>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</si>
  <si>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</si>
  <si>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</si>
  <si>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</si>
  <si>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</si>
  <si>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</si>
  <si>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</si>
  <si>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CONTRATO 27/2017</t>
  </si>
  <si>
    <t>05/06/2017 a 04/06/2018</t>
  </si>
  <si>
    <t>ADITIVO 01/2018 - 07/05/2018</t>
  </si>
  <si>
    <t>05/06/2018 a 04/06/2019</t>
  </si>
  <si>
    <t>23808.000151/2018-39</t>
  </si>
  <si>
    <t>ADITIVO 02/2019 - 14/05/2019</t>
  </si>
  <si>
    <t>05/06/2019 a 04/06/2020</t>
  </si>
  <si>
    <t>23808.000338/2019-90</t>
  </si>
  <si>
    <t>05/06/2020 a 04/06/2021</t>
  </si>
  <si>
    <t>ADITIVO 03/2020 - 26/05/2020</t>
  </si>
  <si>
    <t>23808.000365/2020-04</t>
  </si>
  <si>
    <t>Fornecimento de Álcool comum para o campus Arcos</t>
  </si>
  <si>
    <t>Fornecimento de Diesel comum para o campus Arcos</t>
  </si>
  <si>
    <t>Fornecimento de Gasolina comum para o campus Arcos</t>
  </si>
  <si>
    <t>Percentual de desconto sobre o total faturado. Campus Arcos</t>
  </si>
  <si>
    <t>Percent</t>
  </si>
  <si>
    <t>Litro</t>
  </si>
  <si>
    <t>VALOR TOTAL COM DESCONTO</t>
  </si>
  <si>
    <t xml:space="preserve">05/06/2018 a 04/06/2019 </t>
  </si>
  <si>
    <t>ADITIVO 02/2019 - PRORROGAÇÃO</t>
  </si>
  <si>
    <t>ADITIVO 03/2020 -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</si>
</sst>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3"/>
    <xf numFmtId="10" fontId="0" fillId="0" borderId="1" xfId="0" applyNumberFormat="1" applyBorder="1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ifmg.edu.br/sei/controlador.php?acao=arvore_visualizar&amp;acao_origem=procedimento_visualizar&amp;id_procedimento=644664&amp;infra_sistema=100000100&amp;infra_unidade_atual=110001864&amp;infra_hash=1294683923435661c1fa14b1f37633fe5dc60a2558216fb74e0c1d9d35c80904" TargetMode="External"/><Relationship Id="rId2" Type="http://schemas.openxmlformats.org/officeDocument/2006/relationships/hyperlink" Target="https://sei.ifmg.edu.br/sei/controlador.php?acao=arvore_visualizar&amp;acao_origem=procedimento_visualizar&amp;id_procedimento=363713&amp;infra_sistema=100000100&amp;infra_unidade_atual=110001864&amp;infra_hash=0204b891507c0e014a5f6634123f2ee7c50ee378e8c6add551b48d9763778601" TargetMode="External"/><Relationship Id="rId1" Type="http://schemas.openxmlformats.org/officeDocument/2006/relationships/hyperlink" Target="https://sei.ifmg.edu.br/sei/controlador.php?acao=arvore_visualizar&amp;acao_origem=procedimento_visualizar&amp;id_procedimento=35819&amp;infra_sistema=100000100&amp;infra_unidade_atual=110001864&amp;infra_hash=b91e0b6ddc1542c25e724a0afc72ca865b1b8c1897d3ba8c1828fbe11171dfac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A4" workbookViewId="0">
      <selection activeCell="D5" sqref="D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8"/>
      <c r="J3" s="68"/>
    </row>
    <row r="4" spans="2:10" x14ac:dyDescent="0.25">
      <c r="B4" s="22" t="s">
        <v>3</v>
      </c>
      <c r="C4" s="19"/>
      <c r="D4" s="23" t="s">
        <v>31</v>
      </c>
      <c r="E4" s="19">
        <v>12973.3</v>
      </c>
      <c r="F4" s="20"/>
      <c r="G4" s="21"/>
      <c r="H4" s="23"/>
      <c r="I4" s="5"/>
    </row>
    <row r="5" spans="2:10" x14ac:dyDescent="0.25">
      <c r="B5" s="63" t="s">
        <v>32</v>
      </c>
      <c r="C5" s="19" t="s">
        <v>10</v>
      </c>
      <c r="D5" s="23" t="s">
        <v>33</v>
      </c>
      <c r="E5" s="19"/>
      <c r="F5" s="20"/>
      <c r="G5" s="21"/>
      <c r="H5" s="79" t="s">
        <v>34</v>
      </c>
      <c r="I5" s="5"/>
    </row>
    <row r="6" spans="2:10" x14ac:dyDescent="0.25">
      <c r="B6" s="63" t="s">
        <v>35</v>
      </c>
      <c r="C6" s="19" t="s">
        <v>10</v>
      </c>
      <c r="D6" s="23" t="s">
        <v>36</v>
      </c>
      <c r="E6" s="19"/>
      <c r="F6" s="20"/>
      <c r="G6" s="21"/>
      <c r="H6" s="79" t="s">
        <v>37</v>
      </c>
      <c r="I6" s="5"/>
    </row>
    <row r="7" spans="2:10" x14ac:dyDescent="0.25">
      <c r="B7" s="22" t="s">
        <v>39</v>
      </c>
      <c r="C7" s="19" t="s">
        <v>10</v>
      </c>
      <c r="D7" s="23" t="s">
        <v>38</v>
      </c>
      <c r="E7" s="19"/>
      <c r="F7" s="20"/>
      <c r="G7" s="21"/>
      <c r="H7" s="79" t="s">
        <v>40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3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9" t="s">
        <v>11</v>
      </c>
      <c r="C28" s="70"/>
      <c r="D28" s="71"/>
      <c r="E28" s="26">
        <f>SUM(E4:E27)</f>
        <v>12973.3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5" r:id="rId1" display="https://sei.ifmg.edu.br/sei/controlador.php?acao=arvore_visualizar&amp;acao_origem=procedimento_visualizar&amp;id_procedimento=35819&amp;infra_sistema=100000100&amp;infra_unidade_atual=110001864&amp;infra_hash=b91e0b6ddc1542c25e724a0afc72ca865b1b8c1897d3ba8c1828fbe11171dfac"/>
    <hyperlink ref="H6" r:id="rId2" display="https://sei.ifmg.edu.br/sei/controlador.php?acao=arvore_visualizar&amp;acao_origem=procedimento_visualizar&amp;id_procedimento=363713&amp;infra_sistema=100000100&amp;infra_unidade_atual=110001864&amp;infra_hash=0204b891507c0e014a5f6634123f2ee7c50ee378e8c6add551b48d9763778601"/>
    <hyperlink ref="H7" r:id="rId3" display="https://sei.ifmg.edu.br/sei/controlador.php?acao=arvore_visualizar&amp;acao_origem=procedimento_visualizar&amp;id_procedimento=644664&amp;infra_sistema=100000100&amp;infra_unidade_atual=110001864&amp;infra_hash=1294683923435661c1fa14b1f37633fe5dc60a2558216fb74e0c1d9d35c80904"/>
  </hyperlink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showGridLines="0" zoomScale="110" zoomScaleNormal="110" workbookViewId="0">
      <selection activeCell="F10" sqref="F10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72" t="str">
        <f>'Resumo do Contrato'!B3</f>
        <v>CONTRATO 27/2017</v>
      </c>
      <c r="C2" s="72"/>
      <c r="D2" s="72"/>
      <c r="E2" s="72"/>
      <c r="F2" s="72"/>
      <c r="G2" s="72"/>
    </row>
    <row r="3" spans="2:7" x14ac:dyDescent="0.25">
      <c r="B3" s="59" t="s">
        <v>16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x14ac:dyDescent="0.25">
      <c r="B4" s="60">
        <v>51</v>
      </c>
      <c r="C4" s="60" t="s">
        <v>43</v>
      </c>
      <c r="D4" s="60" t="s">
        <v>46</v>
      </c>
      <c r="E4" s="60">
        <v>2000</v>
      </c>
      <c r="F4" s="61">
        <v>3.99</v>
      </c>
      <c r="G4" s="61">
        <f>E4*F4</f>
        <v>7980</v>
      </c>
    </row>
    <row r="5" spans="2:7" x14ac:dyDescent="0.25">
      <c r="B5" s="60">
        <v>52</v>
      </c>
      <c r="C5" s="60" t="s">
        <v>41</v>
      </c>
      <c r="D5" s="60" t="s">
        <v>46</v>
      </c>
      <c r="E5" s="60">
        <v>1500</v>
      </c>
      <c r="F5" s="61">
        <v>2.99</v>
      </c>
      <c r="G5" s="61">
        <f t="shared" ref="G5:G6" si="0">E5*F5</f>
        <v>4485</v>
      </c>
    </row>
    <row r="6" spans="2:7" x14ac:dyDescent="0.25">
      <c r="B6" s="60">
        <v>53</v>
      </c>
      <c r="C6" s="60" t="s">
        <v>42</v>
      </c>
      <c r="D6" s="60" t="s">
        <v>46</v>
      </c>
      <c r="E6" s="60">
        <v>170</v>
      </c>
      <c r="F6" s="61">
        <v>2.99</v>
      </c>
      <c r="G6" s="61">
        <f t="shared" si="0"/>
        <v>508.3</v>
      </c>
    </row>
    <row r="7" spans="2:7" x14ac:dyDescent="0.25">
      <c r="B7" s="60">
        <v>73</v>
      </c>
      <c r="C7" s="60" t="s">
        <v>44</v>
      </c>
      <c r="D7" s="60" t="s">
        <v>45</v>
      </c>
      <c r="E7" s="60">
        <v>1</v>
      </c>
      <c r="F7" s="80">
        <v>5.4000000000000003E-3</v>
      </c>
      <c r="G7" s="80">
        <v>5.4000000000000003E-3</v>
      </c>
    </row>
    <row r="8" spans="2:7" x14ac:dyDescent="0.25">
      <c r="B8" s="73" t="s">
        <v>47</v>
      </c>
      <c r="C8" s="73"/>
      <c r="D8" s="73"/>
      <c r="E8" s="73"/>
      <c r="F8" s="73"/>
      <c r="G8" s="62">
        <f>SUM(G4:G6)*0.99466</f>
        <v>12904.022577999998</v>
      </c>
    </row>
    <row r="11" spans="2:7" x14ac:dyDescent="0.25">
      <c r="G11" s="58"/>
    </row>
  </sheetData>
  <mergeCells count="2">
    <mergeCell ref="B2:G2"/>
    <mergeCell ref="B8:F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showGridLines="0" tabSelected="1" workbookViewId="0">
      <selection activeCell="A3" sqref="A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9.140625" style="33" customWidth="1"/>
    <col min="21" max="16384" width="9.140625" style="33"/>
  </cols>
  <sheetData>
    <row r="1" spans="2:19" s="65" customFormat="1" x14ac:dyDescent="0.25">
      <c r="F1" s="65">
        <v>43227</v>
      </c>
      <c r="I1" s="66"/>
      <c r="N1" s="66"/>
      <c r="S1" s="66"/>
    </row>
    <row r="2" spans="2:19" s="65" customFormat="1" x14ac:dyDescent="0.25">
      <c r="F2" s="65">
        <v>43010</v>
      </c>
      <c r="I2" s="66"/>
      <c r="N2" s="66"/>
      <c r="S2" s="66"/>
    </row>
    <row r="3" spans="2:19" s="67" customFormat="1" x14ac:dyDescent="0.25">
      <c r="F3" s="67">
        <f>F1-F2</f>
        <v>217</v>
      </c>
    </row>
    <row r="4" spans="2:19" s="67" customFormat="1" x14ac:dyDescent="0.25"/>
    <row r="5" spans="2:19" s="35" customFormat="1" x14ac:dyDescent="0.25">
      <c r="B5" s="72" t="str">
        <f>'Resumo do Contrato'!B3</f>
        <v>CONTRATO 27/2017</v>
      </c>
      <c r="C5" s="72"/>
      <c r="D5" s="72"/>
      <c r="E5" s="74" t="s">
        <v>28</v>
      </c>
      <c r="F5" s="74"/>
      <c r="G5" s="74"/>
      <c r="H5" s="74"/>
      <c r="I5" s="75" t="s">
        <v>6</v>
      </c>
      <c r="J5" s="74" t="s">
        <v>49</v>
      </c>
      <c r="K5" s="74"/>
      <c r="L5" s="74"/>
      <c r="M5" s="74"/>
      <c r="N5" s="75" t="s">
        <v>6</v>
      </c>
      <c r="O5" s="74" t="s">
        <v>50</v>
      </c>
      <c r="P5" s="74"/>
      <c r="Q5" s="74"/>
      <c r="R5" s="74"/>
      <c r="S5" s="75" t="s">
        <v>6</v>
      </c>
    </row>
    <row r="6" spans="2:19" s="35" customFormat="1" x14ac:dyDescent="0.25">
      <c r="B6" s="77" t="str">
        <f>'Resumo do Contrato'!D4</f>
        <v>05/06/2017 a 04/06/2018</v>
      </c>
      <c r="C6" s="77"/>
      <c r="D6" s="77"/>
      <c r="E6" s="74" t="s">
        <v>48</v>
      </c>
      <c r="F6" s="74"/>
      <c r="G6" s="74"/>
      <c r="H6" s="74"/>
      <c r="I6" s="75"/>
      <c r="J6" s="74" t="s">
        <v>36</v>
      </c>
      <c r="K6" s="74"/>
      <c r="L6" s="74"/>
      <c r="M6" s="74"/>
      <c r="N6" s="75"/>
      <c r="O6" s="74" t="s">
        <v>38</v>
      </c>
      <c r="P6" s="74"/>
      <c r="Q6" s="74"/>
      <c r="R6" s="74"/>
      <c r="S6" s="75"/>
    </row>
    <row r="7" spans="2:19" s="35" customFormat="1" x14ac:dyDescent="0.25">
      <c r="B7" s="72"/>
      <c r="C7" s="72"/>
      <c r="D7" s="72"/>
      <c r="E7" s="74"/>
      <c r="F7" s="74"/>
      <c r="G7" s="74"/>
      <c r="H7" s="74"/>
      <c r="I7" s="75"/>
      <c r="J7" s="74"/>
      <c r="K7" s="74"/>
      <c r="L7" s="74"/>
      <c r="M7" s="74"/>
      <c r="N7" s="75"/>
      <c r="O7" s="74"/>
      <c r="P7" s="74"/>
      <c r="Q7" s="74"/>
      <c r="R7" s="74"/>
      <c r="S7" s="75"/>
    </row>
    <row r="8" spans="2:19" s="36" customFormat="1" ht="30" x14ac:dyDescent="0.25">
      <c r="B8" s="78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22</v>
      </c>
      <c r="H8" s="38" t="s">
        <v>5</v>
      </c>
      <c r="I8" s="75"/>
      <c r="J8" s="37" t="s">
        <v>12</v>
      </c>
      <c r="K8" s="37" t="s">
        <v>13</v>
      </c>
      <c r="L8" s="37" t="s">
        <v>22</v>
      </c>
      <c r="M8" s="38" t="s">
        <v>5</v>
      </c>
      <c r="N8" s="75"/>
      <c r="O8" s="37" t="s">
        <v>12</v>
      </c>
      <c r="P8" s="37" t="s">
        <v>13</v>
      </c>
      <c r="Q8" s="37" t="s">
        <v>22</v>
      </c>
      <c r="R8" s="38" t="s">
        <v>5</v>
      </c>
      <c r="S8" s="75"/>
    </row>
    <row r="9" spans="2:19" s="35" customFormat="1" x14ac:dyDescent="0.25">
      <c r="B9" s="78"/>
      <c r="C9" s="39"/>
      <c r="D9" s="40">
        <v>12973.3</v>
      </c>
      <c r="E9" s="40"/>
      <c r="F9" s="40">
        <v>12973.3</v>
      </c>
      <c r="G9" s="40">
        <f>F9-D9</f>
        <v>0</v>
      </c>
      <c r="H9" s="41">
        <v>12973.3</v>
      </c>
      <c r="I9" s="42">
        <f>H9+D9</f>
        <v>25946.6</v>
      </c>
      <c r="J9" s="40"/>
      <c r="K9" s="40">
        <v>12973.3</v>
      </c>
      <c r="L9" s="40">
        <f>K9-F9</f>
        <v>0</v>
      </c>
      <c r="M9" s="41">
        <v>12973.3</v>
      </c>
      <c r="N9" s="42">
        <f>M9+I9</f>
        <v>38919.899999999994</v>
      </c>
      <c r="O9" s="40"/>
      <c r="P9" s="40">
        <v>12973.3</v>
      </c>
      <c r="Q9" s="40">
        <f>P9-K9</f>
        <v>0</v>
      </c>
      <c r="R9" s="41">
        <v>12973.3</v>
      </c>
      <c r="S9" s="42">
        <f>R9+N9</f>
        <v>51893.2</v>
      </c>
    </row>
    <row r="10" spans="2:19" s="35" customFormat="1" x14ac:dyDescent="0.25">
      <c r="B10" s="76" t="s">
        <v>14</v>
      </c>
      <c r="C10" s="76"/>
      <c r="D10" s="43"/>
      <c r="E10" s="76" t="s">
        <v>14</v>
      </c>
      <c r="F10" s="76"/>
      <c r="G10" s="44"/>
      <c r="H10" s="45"/>
      <c r="I10" s="45"/>
      <c r="J10" s="76" t="s">
        <v>14</v>
      </c>
      <c r="K10" s="76"/>
      <c r="L10" s="57"/>
      <c r="M10" s="45"/>
      <c r="N10" s="45"/>
      <c r="O10" s="76" t="s">
        <v>14</v>
      </c>
      <c r="P10" s="76"/>
      <c r="Q10" s="57"/>
      <c r="R10" s="45"/>
      <c r="S10" s="45"/>
    </row>
    <row r="11" spans="2:19" s="46" customFormat="1" x14ac:dyDescent="0.25">
      <c r="B11" s="49" t="s">
        <v>27</v>
      </c>
      <c r="C11" s="47" t="s">
        <v>29</v>
      </c>
      <c r="D11" s="48"/>
      <c r="E11" s="49" t="s">
        <v>27</v>
      </c>
      <c r="F11" s="50" t="s">
        <v>15</v>
      </c>
      <c r="G11" s="50" t="s">
        <v>29</v>
      </c>
      <c r="H11" s="51"/>
      <c r="I11" s="45"/>
      <c r="J11" s="49" t="s">
        <v>27</v>
      </c>
      <c r="K11" s="50" t="s">
        <v>15</v>
      </c>
      <c r="L11" s="50" t="s">
        <v>29</v>
      </c>
      <c r="M11" s="51"/>
      <c r="N11" s="45"/>
      <c r="O11" s="49" t="s">
        <v>27</v>
      </c>
      <c r="P11" s="50" t="s">
        <v>15</v>
      </c>
      <c r="Q11" s="50" t="s">
        <v>29</v>
      </c>
      <c r="R11" s="51"/>
      <c r="S11" s="45"/>
    </row>
    <row r="12" spans="2:19" s="35" customFormat="1" x14ac:dyDescent="0.25">
      <c r="B12" s="52" t="s">
        <v>23</v>
      </c>
      <c r="C12" s="53">
        <v>12973.3</v>
      </c>
      <c r="E12" s="52" t="s">
        <v>24</v>
      </c>
      <c r="F12" s="55">
        <f>(G9/365)*217</f>
        <v>0</v>
      </c>
      <c r="G12" s="55">
        <f>F12+C12</f>
        <v>12973.3</v>
      </c>
      <c r="H12" s="56"/>
      <c r="I12" s="45"/>
      <c r="J12" s="52" t="s">
        <v>25</v>
      </c>
      <c r="K12" s="55">
        <f>(L9/360)*148</f>
        <v>0</v>
      </c>
      <c r="L12" s="55">
        <v>12973.3</v>
      </c>
      <c r="M12" s="56"/>
      <c r="N12" s="45"/>
      <c r="O12" s="52" t="s">
        <v>26</v>
      </c>
      <c r="P12" s="55">
        <f>(Q9/360)*148</f>
        <v>0</v>
      </c>
      <c r="Q12" s="55">
        <v>12973.3</v>
      </c>
      <c r="R12" s="56"/>
      <c r="S12" s="45"/>
    </row>
    <row r="13" spans="2:19" s="35" customFormat="1" x14ac:dyDescent="0.25">
      <c r="B13" s="52"/>
      <c r="C13" s="53"/>
      <c r="E13" s="54"/>
      <c r="F13" s="55"/>
      <c r="G13" s="55"/>
      <c r="H13" s="64"/>
      <c r="I13" s="45"/>
      <c r="J13" s="54"/>
      <c r="K13" s="55"/>
      <c r="L13" s="55"/>
      <c r="M13" s="64"/>
      <c r="N13" s="45"/>
      <c r="O13" s="54"/>
      <c r="P13" s="55"/>
      <c r="Q13" s="55"/>
      <c r="R13" s="64"/>
      <c r="S13" s="45"/>
    </row>
    <row r="14" spans="2:19" s="35" customFormat="1" x14ac:dyDescent="0.25">
      <c r="B14" s="52"/>
      <c r="C14" s="53"/>
      <c r="E14" s="54"/>
      <c r="F14" s="55"/>
      <c r="G14" s="55"/>
      <c r="H14" s="64"/>
      <c r="I14" s="45"/>
      <c r="J14" s="54"/>
      <c r="K14" s="55"/>
      <c r="L14" s="55"/>
      <c r="M14" s="64"/>
      <c r="N14" s="45"/>
      <c r="O14" s="54"/>
      <c r="P14" s="55"/>
      <c r="Q14" s="55"/>
      <c r="R14" s="64"/>
      <c r="S14" s="45"/>
    </row>
    <row r="15" spans="2:19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</row>
    <row r="16" spans="2:19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</row>
    <row r="17" spans="2:19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</row>
    <row r="18" spans="2:19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</row>
    <row r="19" spans="2:19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</row>
    <row r="20" spans="2:19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</row>
    <row r="21" spans="2:19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</row>
    <row r="22" spans="2:19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</row>
    <row r="23" spans="2:19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</row>
    <row r="24" spans="2:19" s="35" customFormat="1" x14ac:dyDescent="0.25">
      <c r="I24" s="45"/>
      <c r="N24" s="45"/>
      <c r="S24" s="45"/>
    </row>
    <row r="25" spans="2:19" x14ac:dyDescent="0.25">
      <c r="I25" s="45"/>
      <c r="N25" s="45"/>
      <c r="S25" s="45"/>
    </row>
    <row r="26" spans="2:19" x14ac:dyDescent="0.25">
      <c r="I26" s="45"/>
      <c r="N26" s="45"/>
      <c r="S26" s="45"/>
    </row>
  </sheetData>
  <mergeCells count="20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2020-07-31T13:38:17Z</dcterms:modified>
</cp:coreProperties>
</file>