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.ramos\Desktop\CRONOGRAMAS\CAMPUS ARCOS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I9" i="3" l="1"/>
  <c r="F12" i="3"/>
  <c r="I5" i="4"/>
  <c r="H4" i="4"/>
  <c r="I4" i="4"/>
  <c r="F7" i="4"/>
  <c r="F4" i="4"/>
  <c r="B6" i="3" l="1"/>
  <c r="B5" i="3"/>
  <c r="G9" i="3" l="1"/>
  <c r="B2" i="4"/>
  <c r="I7" i="4"/>
  <c r="E28" i="2" l="1"/>
  <c r="G28" i="2" l="1"/>
  <c r="F28" i="2"/>
</calcChain>
</file>

<file path=xl/sharedStrings.xml><?xml version="1.0" encoding="utf-8"?>
<sst xmlns="http://schemas.openxmlformats.org/spreadsheetml/2006/main" count="51" uniqueCount="43">
  <si>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</si>
  <si>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</si>
  <si>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</si>
  <si>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</si>
  <si>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</si>
  <si>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</si>
  <si>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</si>
  <si>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</si>
  <si>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</si>
  <si>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</si>
  <si>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</si>
  <si>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</si>
  <si>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</si>
  <si>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</si>
  <si>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</si>
  <si>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</si>
  <si>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</si>
  <si>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Diferença Global</t>
  </si>
  <si>
    <t>1º</t>
  </si>
  <si>
    <t>2º</t>
  </si>
  <si>
    <t>Parcela nº</t>
  </si>
  <si>
    <t>Valor Parcela</t>
  </si>
  <si>
    <t>CONTRATO 29/2019/RER/ARR</t>
  </si>
  <si>
    <t>20/05/2019 a 19/05/2020</t>
  </si>
  <si>
    <t>23808.000378/2019-31</t>
  </si>
  <si>
    <t>ADITIVO 01/2020 - 11/05/2020</t>
  </si>
  <si>
    <t>20/05/2020 a 19/05/2021</t>
  </si>
  <si>
    <t>23808.000364/2020-51</t>
  </si>
  <si>
    <t>Serv de manutenção</t>
  </si>
  <si>
    <t xml:space="preserve">DESCRIÇÃO </t>
  </si>
  <si>
    <t>Peças e acessórios</t>
  </si>
  <si>
    <t>Taxa de administração</t>
  </si>
  <si>
    <t>QUANT TOTAL HORAS ESTIM</t>
  </si>
  <si>
    <t>VR TOTAL S/ DESC</t>
  </si>
  <si>
    <t>VR UNIT HORA S/ DESC</t>
  </si>
  <si>
    <t>VALOR TOTAL SEM DESCONTO</t>
  </si>
  <si>
    <t>PERC DESCONTO</t>
  </si>
  <si>
    <t>VR UNIT HORA C/ DESC</t>
  </si>
  <si>
    <t>VR TOTAL C/ DESC</t>
  </si>
  <si>
    <t>-</t>
  </si>
  <si>
    <t>TOTAL COM DESCONTO</t>
  </si>
  <si>
    <t>ADITIVO 01/2020 - PRORROGAÇÃO</t>
  </si>
  <si>
    <t xml:space="preserve">20/05/2020 a 19/05/2021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</si>
</sst>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  <numFmt numFmtId="171" formatCode="_-[$R$-416]* #,##0.00_-;\-[$R$-416]* #,##0.00_-;_-[$R$-416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5" xfId="1" applyFont="1" applyBorder="1"/>
    <xf numFmtId="164" fontId="0" fillId="0" borderId="1" xfId="1" applyFont="1" applyBorder="1"/>
    <xf numFmtId="44" fontId="0" fillId="6" borderId="1" xfId="0" applyNumberFormat="1" applyFill="1" applyBorder="1"/>
    <xf numFmtId="16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164" fontId="0" fillId="0" borderId="1" xfId="1" applyFont="1" applyBorder="1" applyAlignment="1">
      <alignment horizontal="center" vertical="center"/>
    </xf>
    <xf numFmtId="44" fontId="0" fillId="0" borderId="1" xfId="0" applyNumberFormat="1" applyBorder="1"/>
    <xf numFmtId="44" fontId="0" fillId="0" borderId="0" xfId="0" applyNumberFormat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9" fillId="0" borderId="1" xfId="0" applyFont="1" applyBorder="1" applyAlignment="1">
      <alignment horizontal="center"/>
    </xf>
    <xf numFmtId="0" fontId="11" fillId="0" borderId="0" xfId="3"/>
    <xf numFmtId="10" fontId="0" fillId="0" borderId="1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16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171" fontId="0" fillId="0" borderId="1" xfId="0" applyNumberFormat="1" applyBorder="1"/>
    <xf numFmtId="171" fontId="9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171" fontId="9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1" xfId="0" applyNumberFormat="1" applyBorder="1" applyAlignment="1">
      <alignment horizontal="center"/>
    </xf>
  </cellXfs>
  <cellStyles count="4">
    <cellStyle name="Hiperligação" xfId="3" builtinId="8"/>
    <cellStyle name="Moeda" xfId="1" builtinId="4"/>
    <cellStyle name="Normal" xfId="0" builtinId="0"/>
    <cellStyle name="Pe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i.ifmg.edu.br/sei/controlador.php?acao=arvore_visualizar&amp;acao_origem=procedimento_visualizar&amp;id_procedimento=643300&amp;infra_sistema=100000100&amp;infra_unidade_atual=110001864&amp;infra_hash=0682288d291d20c718586437aa4afe0d3dd536bda7c30320020d405878e3826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D12" sqref="D12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22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70"/>
      <c r="J3" s="70"/>
    </row>
    <row r="4" spans="2:10" x14ac:dyDescent="0.25">
      <c r="B4" s="22" t="s">
        <v>3</v>
      </c>
      <c r="C4" s="19"/>
      <c r="D4" s="23" t="s">
        <v>23</v>
      </c>
      <c r="E4" s="19">
        <v>14706.81</v>
      </c>
      <c r="F4" s="20"/>
      <c r="G4" s="21"/>
      <c r="H4" t="s">
        <v>24</v>
      </c>
      <c r="I4" s="5"/>
    </row>
    <row r="5" spans="2:10" x14ac:dyDescent="0.25">
      <c r="B5" s="62" t="s">
        <v>25</v>
      </c>
      <c r="C5" s="19" t="s">
        <v>10</v>
      </c>
      <c r="D5" s="23" t="s">
        <v>26</v>
      </c>
      <c r="E5" s="19"/>
      <c r="F5" s="20"/>
      <c r="G5" s="21"/>
      <c r="H5" s="68" t="s">
        <v>27</v>
      </c>
      <c r="I5" s="5"/>
    </row>
    <row r="6" spans="2:10" x14ac:dyDescent="0.25">
      <c r="B6" s="62"/>
      <c r="C6" s="19"/>
      <c r="D6" s="23"/>
      <c r="E6" s="19"/>
      <c r="F6" s="20"/>
      <c r="G6" s="21"/>
      <c r="H6" s="68"/>
      <c r="I6" s="5"/>
    </row>
    <row r="7" spans="2:10" x14ac:dyDescent="0.25">
      <c r="B7" s="22"/>
      <c r="C7" s="19"/>
      <c r="D7" s="23"/>
      <c r="E7" s="19"/>
      <c r="F7" s="20"/>
      <c r="G7" s="21"/>
      <c r="H7" s="68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62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71" t="s">
        <v>11</v>
      </c>
      <c r="C28" s="72"/>
      <c r="D28" s="73"/>
      <c r="E28" s="26">
        <f>SUM(E4:E27)</f>
        <v>14706.81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hyperlinks>
    <hyperlink ref="H5" r:id="rId1" display="https://sei.ifmg.edu.br/sei/controlador.php?acao=arvore_visualizar&amp;acao_origem=procedimento_visualizar&amp;id_procedimento=643300&amp;infra_sistema=100000100&amp;infra_unidade_atual=110001864&amp;infra_hash=0682288d291d20c718586437aa4afe0d3dd536bda7c30320020d405878e3826c"/>
  </hyperlinks>
  <pageMargins left="0.511811024" right="0.511811024" top="0.78740157499999996" bottom="0.78740157499999996" header="0.31496062000000002" footer="0.31496062000000002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"/>
  <sheetViews>
    <sheetView showGridLines="0" zoomScale="110" zoomScaleNormal="110" workbookViewId="0">
      <selection activeCell="H13" sqref="H13"/>
    </sheetView>
  </sheetViews>
  <sheetFormatPr defaultRowHeight="15" x14ac:dyDescent="0.25"/>
  <cols>
    <col min="1" max="1" width="2.42578125" customWidth="1"/>
    <col min="3" max="3" width="30.5703125" bestFit="1" customWidth="1"/>
    <col min="4" max="4" width="21.42578125" bestFit="1" customWidth="1"/>
    <col min="5" max="5" width="26.85546875" bestFit="1" customWidth="1"/>
    <col min="6" max="6" width="17" bestFit="1" customWidth="1"/>
    <col min="7" max="7" width="17" customWidth="1"/>
    <col min="8" max="8" width="21.5703125" bestFit="1" customWidth="1"/>
    <col min="9" max="9" width="17" bestFit="1" customWidth="1"/>
    <col min="10" max="10" width="19" style="57" customWidth="1"/>
    <col min="11" max="12" width="22.140625" bestFit="1" customWidth="1"/>
  </cols>
  <sheetData>
    <row r="2" spans="2:9" x14ac:dyDescent="0.25">
      <c r="B2" s="74" t="str">
        <f>'Resumo do Contrato'!B3</f>
        <v>CONTRATO 29/2019/RER/ARR</v>
      </c>
      <c r="C2" s="74"/>
      <c r="D2" s="74"/>
      <c r="E2" s="74"/>
      <c r="F2" s="74"/>
      <c r="G2" s="74"/>
      <c r="H2" s="74"/>
      <c r="I2" s="74"/>
    </row>
    <row r="3" spans="2:9" x14ac:dyDescent="0.25">
      <c r="B3" s="58" t="s">
        <v>16</v>
      </c>
      <c r="C3" s="58" t="s">
        <v>29</v>
      </c>
      <c r="D3" s="58" t="s">
        <v>34</v>
      </c>
      <c r="E3" s="58" t="s">
        <v>32</v>
      </c>
      <c r="F3" s="67" t="s">
        <v>33</v>
      </c>
      <c r="G3" s="67" t="s">
        <v>36</v>
      </c>
      <c r="H3" s="58" t="s">
        <v>37</v>
      </c>
      <c r="I3" s="58" t="s">
        <v>38</v>
      </c>
    </row>
    <row r="4" spans="2:9" x14ac:dyDescent="0.25">
      <c r="B4" s="59">
        <v>16</v>
      </c>
      <c r="C4" s="59" t="s">
        <v>28</v>
      </c>
      <c r="D4" s="80">
        <v>117.67</v>
      </c>
      <c r="E4" s="59">
        <v>40</v>
      </c>
      <c r="F4" s="80">
        <f>E4*D4</f>
        <v>4706.8</v>
      </c>
      <c r="G4" s="69">
        <v>6.6600000000000006E-2</v>
      </c>
      <c r="H4" s="60">
        <f>D4*0.9334</f>
        <v>109.833178</v>
      </c>
      <c r="I4" s="60">
        <f>E4*H4</f>
        <v>4393.3271199999999</v>
      </c>
    </row>
    <row r="5" spans="2:9" x14ac:dyDescent="0.25">
      <c r="B5" s="59">
        <v>17</v>
      </c>
      <c r="C5" s="59" t="s">
        <v>30</v>
      </c>
      <c r="D5" s="87" t="s">
        <v>39</v>
      </c>
      <c r="E5" s="82"/>
      <c r="F5" s="59">
        <v>10000</v>
      </c>
      <c r="G5" s="69">
        <v>7.51E-2</v>
      </c>
      <c r="H5" s="89" t="s">
        <v>39</v>
      </c>
      <c r="I5" s="60">
        <f>F5*0.9249</f>
        <v>9249</v>
      </c>
    </row>
    <row r="6" spans="2:9" x14ac:dyDescent="0.25">
      <c r="B6" s="59">
        <v>18</v>
      </c>
      <c r="C6" s="59" t="s">
        <v>31</v>
      </c>
      <c r="D6" s="87" t="s">
        <v>39</v>
      </c>
      <c r="E6" s="82"/>
      <c r="F6" s="59">
        <v>0.01</v>
      </c>
      <c r="G6" s="88" t="s">
        <v>39</v>
      </c>
      <c r="H6" s="89" t="s">
        <v>39</v>
      </c>
      <c r="I6" s="60"/>
    </row>
    <row r="7" spans="2:9" x14ac:dyDescent="0.25">
      <c r="B7" s="83" t="s">
        <v>35</v>
      </c>
      <c r="C7" s="84"/>
      <c r="D7" s="84"/>
      <c r="E7" s="85"/>
      <c r="F7" s="81">
        <f>SUM(F4:F6)</f>
        <v>14706.81</v>
      </c>
      <c r="G7" s="86" t="s">
        <v>40</v>
      </c>
      <c r="H7" s="85"/>
      <c r="I7" s="61">
        <f>SUM(I4:I6)</f>
        <v>13642.32712</v>
      </c>
    </row>
    <row r="10" spans="2:9" x14ac:dyDescent="0.25">
      <c r="I10" s="57"/>
    </row>
  </sheetData>
  <mergeCells count="5">
    <mergeCell ref="B2:I2"/>
    <mergeCell ref="B7:E7"/>
    <mergeCell ref="G7:H7"/>
    <mergeCell ref="D5:E5"/>
    <mergeCell ref="D6:E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showGridLines="0" tabSelected="1" workbookViewId="0">
      <selection activeCell="H12" sqref="H12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9.140625" style="33" customWidth="1"/>
    <col min="11" max="16384" width="9.140625" style="33"/>
  </cols>
  <sheetData>
    <row r="1" spans="2:9" s="64" customFormat="1" x14ac:dyDescent="0.25">
      <c r="I1" s="65"/>
    </row>
    <row r="2" spans="2:9" s="64" customFormat="1" x14ac:dyDescent="0.25">
      <c r="I2" s="65"/>
    </row>
    <row r="3" spans="2:9" s="66" customFormat="1" x14ac:dyDescent="0.25"/>
    <row r="4" spans="2:9" s="66" customFormat="1" x14ac:dyDescent="0.25"/>
    <row r="5" spans="2:9" s="35" customFormat="1" ht="15" customHeight="1" x14ac:dyDescent="0.25">
      <c r="B5" s="74" t="str">
        <f>'Resumo do Contrato'!B3</f>
        <v>CONTRATO 29/2019/RER/ARR</v>
      </c>
      <c r="C5" s="74"/>
      <c r="D5" s="74"/>
      <c r="E5" s="78" t="s">
        <v>41</v>
      </c>
      <c r="F5" s="78"/>
      <c r="G5" s="78"/>
      <c r="H5" s="78"/>
      <c r="I5" s="76" t="s">
        <v>6</v>
      </c>
    </row>
    <row r="6" spans="2:9" s="35" customFormat="1" x14ac:dyDescent="0.25">
      <c r="B6" s="77" t="str">
        <f>'Resumo do Contrato'!D4</f>
        <v>20/05/2019 a 19/05/2020</v>
      </c>
      <c r="C6" s="77"/>
      <c r="D6" s="77"/>
      <c r="E6" s="78" t="s">
        <v>42</v>
      </c>
      <c r="F6" s="78"/>
      <c r="G6" s="78"/>
      <c r="H6" s="78"/>
      <c r="I6" s="76"/>
    </row>
    <row r="7" spans="2:9" s="35" customFormat="1" x14ac:dyDescent="0.25">
      <c r="B7" s="74"/>
      <c r="C7" s="74"/>
      <c r="D7" s="74"/>
      <c r="E7" s="78"/>
      <c r="F7" s="78"/>
      <c r="G7" s="78"/>
      <c r="H7" s="78"/>
      <c r="I7" s="76"/>
    </row>
    <row r="8" spans="2:9" s="36" customFormat="1" ht="30" customHeight="1" x14ac:dyDescent="0.25">
      <c r="B8" s="79"/>
      <c r="C8" s="37" t="s">
        <v>7</v>
      </c>
      <c r="D8" s="37" t="s">
        <v>0</v>
      </c>
      <c r="E8" s="37" t="s">
        <v>12</v>
      </c>
      <c r="F8" s="37" t="s">
        <v>13</v>
      </c>
      <c r="G8" s="37" t="s">
        <v>17</v>
      </c>
      <c r="H8" s="38" t="s">
        <v>5</v>
      </c>
      <c r="I8" s="76"/>
    </row>
    <row r="9" spans="2:9" s="35" customFormat="1" x14ac:dyDescent="0.25">
      <c r="B9" s="79"/>
      <c r="C9" s="39"/>
      <c r="D9" s="40">
        <v>14706.81</v>
      </c>
      <c r="E9" s="40"/>
      <c r="F9" s="40">
        <v>14706.81</v>
      </c>
      <c r="G9" s="40">
        <f>F9-D9</f>
        <v>0</v>
      </c>
      <c r="H9" s="41">
        <v>14706.81</v>
      </c>
      <c r="I9" s="42">
        <f>H9+D9</f>
        <v>29413.62</v>
      </c>
    </row>
    <row r="10" spans="2:9" s="35" customFormat="1" x14ac:dyDescent="0.25">
      <c r="B10" s="75" t="s">
        <v>14</v>
      </c>
      <c r="C10" s="75"/>
      <c r="D10" s="43"/>
      <c r="E10" s="75" t="s">
        <v>14</v>
      </c>
      <c r="F10" s="75"/>
      <c r="G10" s="44"/>
      <c r="H10" s="45"/>
      <c r="I10" s="45"/>
    </row>
    <row r="11" spans="2:9" s="46" customFormat="1" x14ac:dyDescent="0.25">
      <c r="B11" s="49" t="s">
        <v>20</v>
      </c>
      <c r="C11" s="47" t="s">
        <v>21</v>
      </c>
      <c r="D11" s="48"/>
      <c r="E11" s="49" t="s">
        <v>20</v>
      </c>
      <c r="F11" s="50" t="s">
        <v>15</v>
      </c>
      <c r="G11" s="50" t="s">
        <v>21</v>
      </c>
      <c r="H11" s="51"/>
      <c r="I11" s="45"/>
    </row>
    <row r="12" spans="2:9" s="35" customFormat="1" x14ac:dyDescent="0.25">
      <c r="B12" s="52" t="s">
        <v>18</v>
      </c>
      <c r="C12" s="53">
        <v>14706.81</v>
      </c>
      <c r="E12" s="52" t="s">
        <v>19</v>
      </c>
      <c r="F12" s="55">
        <f>(G9/365)*217</f>
        <v>0</v>
      </c>
      <c r="G12" s="55">
        <v>14706.81</v>
      </c>
      <c r="H12" s="56"/>
      <c r="I12" s="45"/>
    </row>
    <row r="13" spans="2:9" s="35" customFormat="1" x14ac:dyDescent="0.25">
      <c r="B13" s="52"/>
      <c r="C13" s="53"/>
      <c r="E13" s="54"/>
      <c r="F13" s="55"/>
      <c r="G13" s="55"/>
      <c r="H13" s="63"/>
      <c r="I13" s="45"/>
    </row>
    <row r="14" spans="2:9" s="35" customFormat="1" x14ac:dyDescent="0.25">
      <c r="B14" s="52"/>
      <c r="C14" s="53"/>
      <c r="E14" s="54"/>
      <c r="F14" s="55"/>
      <c r="G14" s="55"/>
      <c r="H14" s="63"/>
      <c r="I14" s="45"/>
    </row>
    <row r="15" spans="2:9" s="35" customFormat="1" x14ac:dyDescent="0.25">
      <c r="B15" s="52"/>
      <c r="C15" s="53"/>
      <c r="E15" s="54"/>
      <c r="F15" s="55"/>
      <c r="G15" s="55"/>
      <c r="H15" s="56"/>
      <c r="I15" s="45"/>
    </row>
    <row r="16" spans="2:9" s="35" customFormat="1" x14ac:dyDescent="0.25">
      <c r="B16" s="52"/>
      <c r="C16" s="53"/>
      <c r="E16" s="54"/>
      <c r="F16" s="55"/>
      <c r="G16" s="55"/>
      <c r="H16" s="56"/>
      <c r="I16" s="45"/>
    </row>
    <row r="17" spans="2:9" s="35" customFormat="1" x14ac:dyDescent="0.25">
      <c r="B17" s="52"/>
      <c r="C17" s="53"/>
      <c r="E17" s="54"/>
      <c r="F17" s="55"/>
      <c r="G17" s="55"/>
      <c r="H17" s="56"/>
      <c r="I17" s="45"/>
    </row>
    <row r="18" spans="2:9" s="35" customFormat="1" x14ac:dyDescent="0.25">
      <c r="B18" s="52"/>
      <c r="C18" s="53"/>
      <c r="E18" s="54"/>
      <c r="F18" s="55"/>
      <c r="G18" s="55"/>
      <c r="H18" s="56"/>
      <c r="I18" s="45"/>
    </row>
    <row r="19" spans="2:9" s="35" customFormat="1" x14ac:dyDescent="0.25">
      <c r="B19" s="52"/>
      <c r="C19" s="53"/>
      <c r="E19" s="54"/>
      <c r="F19" s="55"/>
      <c r="G19" s="55"/>
      <c r="H19" s="56"/>
      <c r="I19" s="45"/>
    </row>
    <row r="20" spans="2:9" s="35" customFormat="1" x14ac:dyDescent="0.25">
      <c r="B20" s="52"/>
      <c r="C20" s="53"/>
      <c r="E20" s="54"/>
      <c r="F20" s="55"/>
      <c r="G20" s="55"/>
      <c r="H20" s="56"/>
      <c r="I20" s="45"/>
    </row>
    <row r="21" spans="2:9" s="35" customFormat="1" x14ac:dyDescent="0.25">
      <c r="B21" s="52"/>
      <c r="C21" s="53"/>
      <c r="E21" s="54"/>
      <c r="F21" s="55"/>
      <c r="G21" s="55"/>
      <c r="H21" s="56"/>
      <c r="I21" s="45"/>
    </row>
    <row r="22" spans="2:9" s="35" customFormat="1" x14ac:dyDescent="0.25">
      <c r="B22" s="52"/>
      <c r="C22" s="53"/>
      <c r="E22" s="54"/>
      <c r="F22" s="55"/>
      <c r="G22" s="55"/>
      <c r="H22" s="56"/>
      <c r="I22" s="45"/>
    </row>
    <row r="23" spans="2:9" s="35" customFormat="1" x14ac:dyDescent="0.25">
      <c r="B23" s="52"/>
      <c r="C23" s="53"/>
      <c r="E23" s="54"/>
      <c r="F23" s="55"/>
      <c r="G23" s="55"/>
      <c r="H23" s="56"/>
      <c r="I23" s="45"/>
    </row>
    <row r="24" spans="2:9" s="35" customFormat="1" x14ac:dyDescent="0.25">
      <c r="I24" s="45"/>
    </row>
    <row r="25" spans="2:9" x14ac:dyDescent="0.25">
      <c r="I25" s="45"/>
    </row>
    <row r="26" spans="2:9" x14ac:dyDescent="0.25">
      <c r="I26" s="45"/>
    </row>
  </sheetData>
  <mergeCells count="10"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BRUNO HENRIQUE DOMINGOS RAMOS</cp:lastModifiedBy>
  <dcterms:created xsi:type="dcterms:W3CDTF">2018-03-05T11:36:05Z</dcterms:created>
  <dcterms:modified xsi:type="dcterms:W3CDTF">2020-07-31T15:18:29Z</dcterms:modified>
</cp:coreProperties>
</file>