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no.ramos\Desktop\CRONOGRAMAS\CAMPUS IBIRITÉ\"/>
    </mc:Choice>
  </mc:AlternateContent>
  <bookViews>
    <workbookView xWindow="0" yWindow="0" windowWidth="21570" windowHeight="8970"/>
  </bookViews>
  <sheets>
    <sheet name="Resumo do Contrato" sheetId="2" r:id="rId1"/>
    <sheet name="Resumo por item" sheetId="4" r:id="rId2"/>
    <sheet name="Cronograma" sheetId="3" r:id="rId3"/>
  </sheets>
  <calcPr calcId="162913"/>
</workbook>
</file>

<file path=xl/calcChain.xml><?xml version="1.0" encoding="utf-8"?>
<calcChain xmlns="http://schemas.openxmlformats.org/spreadsheetml/2006/main">
  <c r="L12" i="3" l="1"/>
  <c r="K12" i="3"/>
  <c r="L9" i="3"/>
  <c r="K3" i="3"/>
  <c r="I9" i="3"/>
  <c r="G9" i="3"/>
  <c r="F12" i="3" s="1"/>
  <c r="H24" i="4"/>
  <c r="I22" i="4"/>
  <c r="H22" i="4"/>
  <c r="I23" i="4"/>
  <c r="H23" i="4"/>
  <c r="G23" i="4"/>
  <c r="G22" i="4"/>
  <c r="H20" i="4"/>
  <c r="I20" i="4"/>
  <c r="H25" i="4"/>
  <c r="H26" i="4"/>
  <c r="H27" i="4"/>
  <c r="H28" i="4"/>
  <c r="H29" i="4"/>
  <c r="H30" i="4"/>
  <c r="G20" i="4"/>
  <c r="G30" i="4"/>
  <c r="I30" i="4" s="1"/>
  <c r="G29" i="4"/>
  <c r="I29" i="4" s="1"/>
  <c r="G28" i="4"/>
  <c r="I28" i="4" s="1"/>
  <c r="G27" i="4"/>
  <c r="I27" i="4" s="1"/>
  <c r="G26" i="4"/>
  <c r="I26" i="4" s="1"/>
  <c r="G25" i="4"/>
  <c r="I25" i="4" s="1"/>
  <c r="G24" i="4"/>
  <c r="I24" i="4" s="1"/>
  <c r="I31" i="4" l="1"/>
  <c r="G31" i="4"/>
  <c r="H31" i="4"/>
  <c r="G7" i="4" l="1"/>
  <c r="G8" i="4"/>
  <c r="G9" i="4"/>
  <c r="G10" i="4"/>
  <c r="G11" i="4"/>
  <c r="G12" i="4"/>
  <c r="G13" i="4"/>
  <c r="G14" i="4"/>
  <c r="G6" i="4"/>
  <c r="G4" i="4" l="1"/>
  <c r="B2" i="4"/>
  <c r="G15" i="4"/>
  <c r="N9" i="3" l="1"/>
  <c r="E28" i="2" l="1"/>
  <c r="B6" i="3" l="1"/>
  <c r="B5" i="3"/>
  <c r="G28" i="2"/>
  <c r="F28" i="2"/>
</calcChain>
</file>

<file path=xl/sharedStrings.xml><?xml version="1.0" encoding="utf-8"?>
<sst xmlns="http://schemas.openxmlformats.org/spreadsheetml/2006/main" count="148" uniqueCount="70">
  <si>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</si>
  <si>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</si>
  <si>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</si>
  <si>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</si>
  <si>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</si>
  <si>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</si>
  <si>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</si>
  <si>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</si>
  <si>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</si>
  <si>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</si>
  <si>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Prorrogação</t>
  </si>
  <si>
    <t>Valor Total</t>
  </si>
  <si>
    <t>Novo valor Mensal</t>
  </si>
  <si>
    <t>Novo valor Anual</t>
  </si>
  <si>
    <t>Cronograma das parcelas</t>
  </si>
  <si>
    <t>Diferença</t>
  </si>
  <si>
    <t>Reajuste</t>
  </si>
  <si>
    <t>ITEM</t>
  </si>
  <si>
    <t>TOTAL</t>
  </si>
  <si>
    <t>UNID</t>
  </si>
  <si>
    <t>VALOR UNITÁRIO</t>
  </si>
  <si>
    <t>Diferença Unitária</t>
  </si>
  <si>
    <t>Diferença Global</t>
  </si>
  <si>
    <t>1º</t>
  </si>
  <si>
    <t>2º</t>
  </si>
  <si>
    <t>Parcela nº</t>
  </si>
  <si>
    <t>Valor Parcela</t>
  </si>
  <si>
    <t>CONTRATO 55.2018</t>
  </si>
  <si>
    <t>06/12/2018 a 05/12/2019</t>
  </si>
  <si>
    <t>23208.005188/2018-99</t>
  </si>
  <si>
    <t>ADITIVO 01/2019 - 21/11/2019</t>
  </si>
  <si>
    <t>06/12/2019 a 05/12/2020</t>
  </si>
  <si>
    <t>23825.000523/2019-76</t>
  </si>
  <si>
    <t>APOSTILAMENTO 01/2020 - 21/01/2020</t>
  </si>
  <si>
    <t>23825.000738/2019-97</t>
  </si>
  <si>
    <t>DESCRIÇÃO DETALHADA</t>
  </si>
  <si>
    <t>VALOR TOTAL</t>
  </si>
  <si>
    <t>QUANT ESTIMADA</t>
  </si>
  <si>
    <t>1.1</t>
  </si>
  <si>
    <t>AD – acesso direto (linha analógica) – habilitação/instalação</t>
  </si>
  <si>
    <t>Serviço</t>
  </si>
  <si>
    <t>QUANT EST MENSAL</t>
  </si>
  <si>
    <t>VALOR TOTAL ANUAL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</si>
  <si>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</si>
  <si>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</si>
  <si>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</si>
  <si>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</si>
  <si>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</si>
  <si>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</si>
  <si>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</si>
  <si>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</si>
  <si>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</si>
  <si>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Acessos</t>
  </si>
  <si>
    <t>Minuto</t>
  </si>
  <si>
    <t>AD – acesso direto (linha analógica) –assinatura</t>
  </si>
  <si>
    <t>Tráfego local fixo-fixo</t>
  </si>
  <si>
    <t>Tráfego local fixo-móvel</t>
  </si>
  <si>
    <t>Tráfego LDN fixo-fixo – degrau 1</t>
  </si>
  <si>
    <t>Tráfego LDN fixo-fixo – degrau 2</t>
  </si>
  <si>
    <t>Tráfego LDN fixo-fixo – degrau 3</t>
  </si>
  <si>
    <t>Tráfego LDN fixo-fixo – degrau 4</t>
  </si>
  <si>
    <t>Tráfego LDN fixo-móvel – VC2</t>
  </si>
  <si>
    <t>Tráfego LDN fixo-móvel – VC3</t>
  </si>
  <si>
    <t>APOSTILAMENTO 01/2020 - REAJUSTE</t>
  </si>
  <si>
    <t>APOSTILAMENTO 01/2020 - REAJUSTE - Vigência a partir de 01/11/2019</t>
  </si>
  <si>
    <t>IGPM</t>
  </si>
  <si>
    <t>IST</t>
  </si>
  <si>
    <t>Índice</t>
  </si>
  <si>
    <t>ADITIVO 01/2019 - PRORROGAÇÃO</t>
  </si>
  <si>
    <t>Vigência a partir de 01/11/2019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</si>
</sst>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84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64" fontId="0" fillId="0" borderId="5" xfId="1" applyFont="1" applyBorder="1"/>
    <xf numFmtId="164" fontId="0" fillId="0" borderId="1" xfId="1" applyFont="1" applyBorder="1"/>
    <xf numFmtId="44" fontId="0" fillId="6" borderId="1" xfId="0" applyNumberFormat="1" applyFill="1" applyBorder="1"/>
    <xf numFmtId="164" fontId="0" fillId="4" borderId="0" xfId="1" applyNumberFormat="1" applyFont="1" applyFill="1" applyBorder="1"/>
    <xf numFmtId="0" fontId="0" fillId="0" borderId="0" xfId="0" applyBorder="1" applyAlignment="1"/>
    <xf numFmtId="164" fontId="0" fillId="0" borderId="0" xfId="0" applyNumberFormat="1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164" fontId="0" fillId="0" borderId="1" xfId="1" applyFont="1" applyFill="1" applyBorder="1" applyAlignment="1">
      <alignment horizontal="center" vertical="center"/>
    </xf>
    <xf numFmtId="164" fontId="0" fillId="0" borderId="1" xfId="1" applyFont="1" applyFill="1" applyBorder="1"/>
    <xf numFmtId="164" fontId="0" fillId="0" borderId="1" xfId="1" applyFont="1" applyBorder="1" applyAlignment="1">
      <alignment horizontal="center" vertical="center"/>
    </xf>
    <xf numFmtId="44" fontId="0" fillId="0" borderId="1" xfId="0" applyNumberFormat="1" applyBorder="1"/>
    <xf numFmtId="4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0" fillId="5" borderId="1" xfId="0" applyFill="1" applyBorder="1"/>
    <xf numFmtId="43" fontId="0" fillId="5" borderId="1" xfId="0" applyNumberFormat="1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9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16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11" fillId="0" borderId="0" xfId="3"/>
    <xf numFmtId="43" fontId="9" fillId="4" borderId="1" xfId="0" applyNumberFormat="1" applyFont="1" applyFill="1" applyBorder="1"/>
    <xf numFmtId="0" fontId="9" fillId="4" borderId="1" xfId="0" applyFont="1" applyFill="1" applyBorder="1"/>
  </cellXfs>
  <cellStyles count="4">
    <cellStyle name="Hiperligação" xfId="3" builtinId="8"/>
    <cellStyle name="Moeda" xfId="1" builtinId="4"/>
    <cellStyle name="Normal" xfId="0" builtinId="0"/>
    <cellStyle name="Pe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i.ifmg.edu.br/sei/controlador.php?acao=arvore_visualizar&amp;acao_origem=procedimento_visualizar&amp;id_procedimento=543271&amp;infra_sistema=100000100&amp;infra_unidade_atual=110001864&amp;infra_hash=b0abda73a33c40d4941e9f11477080be6c27258127cbc18469efe2147c1a412a" TargetMode="External"/><Relationship Id="rId2" Type="http://schemas.openxmlformats.org/officeDocument/2006/relationships/hyperlink" Target="https://sei.ifmg.edu.br/sei/controlador.php?acao=arvore_visualizar&amp;acao_origem=procedimento_visualizar&amp;id_procedimento=485857&amp;infra_sistema=100000100&amp;infra_unidade_atual=110001864&amp;infra_hash=6167bea2e08cfb8535de581cf78be186e2d7d69011620fa30e3e8940fa9d941d" TargetMode="External"/><Relationship Id="rId1" Type="http://schemas.openxmlformats.org/officeDocument/2006/relationships/hyperlink" Target="https://sei.ifmg.edu.br/sei/controlador.php?acao=arvore_visualizar&amp;acao_origem=procedimento_visualizar&amp;id_procedimento=183694&amp;infra_sistema=100000100&amp;infra_unidade_atual=110001864&amp;infra_hash=7093396562e213620c7fdbd859213dff9c9ed6cbdbfa433067b40e04133cd9e6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tabSelected="1" topLeftCell="A7" workbookViewId="0">
      <selection activeCell="D8" sqref="D8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27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70"/>
      <c r="J3" s="70"/>
    </row>
    <row r="4" spans="2:10" x14ac:dyDescent="0.25">
      <c r="B4" s="22" t="s">
        <v>3</v>
      </c>
      <c r="C4" s="19"/>
      <c r="D4" s="23" t="s">
        <v>28</v>
      </c>
      <c r="E4" s="19">
        <v>10508</v>
      </c>
      <c r="F4" s="20"/>
      <c r="G4" s="21"/>
      <c r="H4" s="81" t="s">
        <v>29</v>
      </c>
      <c r="I4" s="5"/>
    </row>
    <row r="5" spans="2:10" x14ac:dyDescent="0.25">
      <c r="B5" s="64" t="s">
        <v>30</v>
      </c>
      <c r="C5" s="19" t="s">
        <v>10</v>
      </c>
      <c r="D5" s="23" t="s">
        <v>31</v>
      </c>
      <c r="E5" s="19"/>
      <c r="F5" s="20"/>
      <c r="G5" s="21"/>
      <c r="H5" s="81" t="s">
        <v>32</v>
      </c>
      <c r="I5" s="5"/>
    </row>
    <row r="6" spans="2:10" x14ac:dyDescent="0.25">
      <c r="B6" s="64" t="s">
        <v>33</v>
      </c>
      <c r="C6" s="19" t="s">
        <v>16</v>
      </c>
      <c r="D6" s="23"/>
      <c r="E6" s="19">
        <v>335.09</v>
      </c>
      <c r="F6" s="20"/>
      <c r="G6" s="21"/>
      <c r="H6" s="81" t="s">
        <v>34</v>
      </c>
      <c r="I6" s="5"/>
    </row>
    <row r="7" spans="2:10" x14ac:dyDescent="0.25">
      <c r="B7" s="22"/>
      <c r="C7" s="19"/>
      <c r="D7" s="23"/>
      <c r="E7" s="19"/>
      <c r="F7" s="20"/>
      <c r="G7" s="21"/>
      <c r="H7" s="23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64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71" t="s">
        <v>11</v>
      </c>
      <c r="C28" s="72"/>
      <c r="D28" s="73"/>
      <c r="E28" s="26">
        <f>SUM(E4:E27)</f>
        <v>10843.09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hyperlinks>
    <hyperlink ref="H4" r:id="rId1" display="https://sei.ifmg.edu.br/sei/controlador.php?acao=arvore_visualizar&amp;acao_origem=procedimento_visualizar&amp;id_procedimento=183694&amp;infra_sistema=100000100&amp;infra_unidade_atual=110001864&amp;infra_hash=7093396562e213620c7fdbd859213dff9c9ed6cbdbfa433067b40e04133cd9e6"/>
    <hyperlink ref="H5" r:id="rId2" display="https://sei.ifmg.edu.br/sei/controlador.php?acao=arvore_visualizar&amp;acao_origem=procedimento_visualizar&amp;id_procedimento=485857&amp;infra_sistema=100000100&amp;infra_unidade_atual=110001864&amp;infra_hash=6167bea2e08cfb8535de581cf78be186e2d7d69011620fa30e3e8940fa9d941d"/>
    <hyperlink ref="H6" r:id="rId3" display="https://sei.ifmg.edu.br/sei/controlador.php?acao=arvore_visualizar&amp;acao_origem=procedimento_visualizar&amp;id_procedimento=543271&amp;infra_sistema=100000100&amp;infra_unidade_atual=110001864&amp;infra_hash=b0abda73a33c40d4941e9f11477080be6c27258127cbc18469efe2147c1a412a"/>
  </hyperlinks>
  <pageMargins left="0.511811024" right="0.511811024" top="0.78740157499999996" bottom="0.78740157499999996" header="0.31496062000000002" footer="0.31496062000000002"/>
  <pageSetup paperSize="9"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1"/>
  <sheetViews>
    <sheetView showGridLines="0" topLeftCell="A13" zoomScale="110" zoomScaleNormal="110" workbookViewId="0">
      <selection activeCell="H33" sqref="H33"/>
    </sheetView>
  </sheetViews>
  <sheetFormatPr defaultRowHeight="15" x14ac:dyDescent="0.25"/>
  <cols>
    <col min="1" max="1" width="2.42578125" customWidth="1"/>
    <col min="3" max="3" width="55" bestFit="1" customWidth="1"/>
    <col min="5" max="5" width="19.42578125" bestFit="1" customWidth="1"/>
    <col min="6" max="6" width="16.28515625" bestFit="1" customWidth="1"/>
    <col min="7" max="7" width="20.140625" bestFit="1" customWidth="1"/>
    <col min="8" max="8" width="19" style="57" customWidth="1"/>
    <col min="9" max="10" width="22.140625" bestFit="1" customWidth="1"/>
  </cols>
  <sheetData>
    <row r="2" spans="2:7" x14ac:dyDescent="0.25">
      <c r="B2" s="74" t="str">
        <f>'Resumo do Contrato'!B3</f>
        <v>CONTRATO 55.2018</v>
      </c>
      <c r="C2" s="74"/>
      <c r="D2" s="74"/>
      <c r="E2" s="74"/>
      <c r="F2" s="74"/>
      <c r="G2" s="74"/>
    </row>
    <row r="3" spans="2:7" x14ac:dyDescent="0.25">
      <c r="B3" s="58" t="s">
        <v>17</v>
      </c>
      <c r="C3" s="58" t="s">
        <v>35</v>
      </c>
      <c r="D3" s="58" t="s">
        <v>19</v>
      </c>
      <c r="E3" s="58" t="s">
        <v>37</v>
      </c>
      <c r="F3" s="58" t="s">
        <v>20</v>
      </c>
      <c r="G3" s="58" t="s">
        <v>36</v>
      </c>
    </row>
    <row r="4" spans="2:7" x14ac:dyDescent="0.25">
      <c r="B4" s="59" t="s">
        <v>38</v>
      </c>
      <c r="C4" s="59" t="s">
        <v>39</v>
      </c>
      <c r="D4" s="59" t="s">
        <v>40</v>
      </c>
      <c r="E4" s="59">
        <v>4</v>
      </c>
      <c r="F4" s="60">
        <v>125</v>
      </c>
      <c r="G4" s="60">
        <f>E4*F4</f>
        <v>500</v>
      </c>
    </row>
    <row r="5" spans="2:7" x14ac:dyDescent="0.25">
      <c r="B5" s="58" t="s">
        <v>17</v>
      </c>
      <c r="C5" s="58" t="s">
        <v>35</v>
      </c>
      <c r="D5" s="58" t="s">
        <v>19</v>
      </c>
      <c r="E5" s="58" t="s">
        <v>41</v>
      </c>
      <c r="F5" s="58" t="s">
        <v>20</v>
      </c>
      <c r="G5" s="58" t="s">
        <v>42</v>
      </c>
    </row>
    <row r="6" spans="2:7" x14ac:dyDescent="0.25">
      <c r="B6" s="59" t="s">
        <v>43</v>
      </c>
      <c r="C6" s="59" t="s">
        <v>54</v>
      </c>
      <c r="D6" s="59" t="s">
        <v>52</v>
      </c>
      <c r="E6" s="59">
        <v>4</v>
      </c>
      <c r="F6" s="60">
        <v>98</v>
      </c>
      <c r="G6" s="60">
        <f>E6*F6*12</f>
        <v>4704</v>
      </c>
    </row>
    <row r="7" spans="2:7" x14ac:dyDescent="0.25">
      <c r="B7" s="59" t="s">
        <v>44</v>
      </c>
      <c r="C7" s="59" t="s">
        <v>55</v>
      </c>
      <c r="D7" s="59" t="s">
        <v>53</v>
      </c>
      <c r="E7" s="59">
        <v>700</v>
      </c>
      <c r="F7" s="60">
        <v>0.1</v>
      </c>
      <c r="G7" s="60">
        <f t="shared" ref="G7:G14" si="0">E7*F7*12</f>
        <v>840</v>
      </c>
    </row>
    <row r="8" spans="2:7" x14ac:dyDescent="0.25">
      <c r="B8" s="59" t="s">
        <v>45</v>
      </c>
      <c r="C8" s="59" t="s">
        <v>56</v>
      </c>
      <c r="D8" s="59" t="s">
        <v>53</v>
      </c>
      <c r="E8" s="59">
        <v>300</v>
      </c>
      <c r="F8" s="60">
        <v>0.49</v>
      </c>
      <c r="G8" s="60">
        <f t="shared" si="0"/>
        <v>1764</v>
      </c>
    </row>
    <row r="9" spans="2:7" x14ac:dyDescent="0.25">
      <c r="B9" s="59" t="s">
        <v>46</v>
      </c>
      <c r="C9" s="59" t="s">
        <v>57</v>
      </c>
      <c r="D9" s="59" t="s">
        <v>53</v>
      </c>
      <c r="E9" s="59">
        <v>100</v>
      </c>
      <c r="F9" s="60">
        <v>0.2</v>
      </c>
      <c r="G9" s="60">
        <f t="shared" si="0"/>
        <v>240</v>
      </c>
    </row>
    <row r="10" spans="2:7" x14ac:dyDescent="0.25">
      <c r="B10" s="59" t="s">
        <v>47</v>
      </c>
      <c r="C10" s="59" t="s">
        <v>58</v>
      </c>
      <c r="D10" s="59" t="s">
        <v>53</v>
      </c>
      <c r="E10" s="59">
        <v>100</v>
      </c>
      <c r="F10" s="60">
        <v>0.2</v>
      </c>
      <c r="G10" s="60">
        <f t="shared" si="0"/>
        <v>240</v>
      </c>
    </row>
    <row r="11" spans="2:7" x14ac:dyDescent="0.25">
      <c r="B11" s="59" t="s">
        <v>48</v>
      </c>
      <c r="C11" s="59" t="s">
        <v>59</v>
      </c>
      <c r="D11" s="59" t="s">
        <v>53</v>
      </c>
      <c r="E11" s="59">
        <v>200</v>
      </c>
      <c r="F11" s="60">
        <v>0.2</v>
      </c>
      <c r="G11" s="60">
        <f t="shared" si="0"/>
        <v>480</v>
      </c>
    </row>
    <row r="12" spans="2:7" x14ac:dyDescent="0.25">
      <c r="B12" s="59" t="s">
        <v>49</v>
      </c>
      <c r="C12" s="59" t="s">
        <v>60</v>
      </c>
      <c r="D12" s="59" t="s">
        <v>53</v>
      </c>
      <c r="E12" s="59">
        <v>300</v>
      </c>
      <c r="F12" s="60">
        <v>0.2</v>
      </c>
      <c r="G12" s="60">
        <f t="shared" si="0"/>
        <v>720</v>
      </c>
    </row>
    <row r="13" spans="2:7" x14ac:dyDescent="0.25">
      <c r="B13" s="59" t="s">
        <v>50</v>
      </c>
      <c r="C13" s="59" t="s">
        <v>61</v>
      </c>
      <c r="D13" s="59" t="s">
        <v>53</v>
      </c>
      <c r="E13" s="59">
        <v>50</v>
      </c>
      <c r="F13" s="60">
        <v>0.75</v>
      </c>
      <c r="G13" s="60">
        <f t="shared" si="0"/>
        <v>450</v>
      </c>
    </row>
    <row r="14" spans="2:7" x14ac:dyDescent="0.25">
      <c r="B14" s="59" t="s">
        <v>51</v>
      </c>
      <c r="C14" s="59" t="s">
        <v>62</v>
      </c>
      <c r="D14" s="59" t="s">
        <v>53</v>
      </c>
      <c r="E14" s="59">
        <v>50</v>
      </c>
      <c r="F14" s="60">
        <v>0.95</v>
      </c>
      <c r="G14" s="60">
        <f t="shared" si="0"/>
        <v>570</v>
      </c>
    </row>
    <row r="15" spans="2:7" x14ac:dyDescent="0.25">
      <c r="B15" s="75" t="s">
        <v>18</v>
      </c>
      <c r="C15" s="75"/>
      <c r="D15" s="75"/>
      <c r="E15" s="75"/>
      <c r="F15" s="75"/>
      <c r="G15" s="61">
        <f>SUM(G4:G14)</f>
        <v>10508</v>
      </c>
    </row>
    <row r="18" spans="2:10" x14ac:dyDescent="0.25">
      <c r="B18" s="74" t="s">
        <v>64</v>
      </c>
      <c r="C18" s="74"/>
      <c r="D18" s="74"/>
      <c r="E18" s="74"/>
      <c r="F18" s="74"/>
      <c r="G18" s="74"/>
      <c r="H18" s="82" t="s">
        <v>21</v>
      </c>
      <c r="I18" s="83" t="s">
        <v>22</v>
      </c>
      <c r="J18" t="s">
        <v>67</v>
      </c>
    </row>
    <row r="19" spans="2:10" x14ac:dyDescent="0.25">
      <c r="B19" s="69" t="s">
        <v>17</v>
      </c>
      <c r="C19" s="69" t="s">
        <v>35</v>
      </c>
      <c r="D19" s="69" t="s">
        <v>19</v>
      </c>
      <c r="E19" s="69" t="s">
        <v>37</v>
      </c>
      <c r="F19" s="69" t="s">
        <v>20</v>
      </c>
      <c r="G19" s="69" t="s">
        <v>36</v>
      </c>
      <c r="H19" s="60"/>
      <c r="I19" s="59"/>
    </row>
    <row r="20" spans="2:10" x14ac:dyDescent="0.25">
      <c r="B20" s="62" t="s">
        <v>38</v>
      </c>
      <c r="C20" s="62" t="s">
        <v>39</v>
      </c>
      <c r="D20" s="62" t="s">
        <v>40</v>
      </c>
      <c r="E20" s="62">
        <v>4</v>
      </c>
      <c r="F20" s="63">
        <v>128.95750000000001</v>
      </c>
      <c r="G20" s="63">
        <f>E20*F20</f>
        <v>515.83000000000004</v>
      </c>
      <c r="H20" s="63">
        <f>F20-F4</f>
        <v>3.9575000000000102</v>
      </c>
      <c r="I20" s="63">
        <f>G20-G4</f>
        <v>15.830000000000041</v>
      </c>
      <c r="J20" t="s">
        <v>65</v>
      </c>
    </row>
    <row r="21" spans="2:10" x14ac:dyDescent="0.25">
      <c r="B21" s="69" t="s">
        <v>17</v>
      </c>
      <c r="C21" s="69" t="s">
        <v>35</v>
      </c>
      <c r="D21" s="69" t="s">
        <v>19</v>
      </c>
      <c r="E21" s="69" t="s">
        <v>41</v>
      </c>
      <c r="F21" s="69" t="s">
        <v>20</v>
      </c>
      <c r="G21" s="69" t="s">
        <v>42</v>
      </c>
      <c r="H21" s="60"/>
      <c r="I21" s="60"/>
    </row>
    <row r="22" spans="2:10" x14ac:dyDescent="0.25">
      <c r="B22" s="62" t="s">
        <v>43</v>
      </c>
      <c r="C22" s="62" t="s">
        <v>54</v>
      </c>
      <c r="D22" s="62" t="s">
        <v>52</v>
      </c>
      <c r="E22" s="62">
        <v>4</v>
      </c>
      <c r="F22" s="63">
        <v>101.126</v>
      </c>
      <c r="G22" s="63">
        <f>E22*F22*12</f>
        <v>4854.0480000000007</v>
      </c>
      <c r="H22" s="63">
        <f>F22-F6</f>
        <v>3.1260000000000048</v>
      </c>
      <c r="I22" s="63">
        <f>G22-G6</f>
        <v>150.04800000000068</v>
      </c>
      <c r="J22" t="s">
        <v>66</v>
      </c>
    </row>
    <row r="23" spans="2:10" x14ac:dyDescent="0.25">
      <c r="B23" s="59" t="s">
        <v>44</v>
      </c>
      <c r="C23" s="59" t="s">
        <v>55</v>
      </c>
      <c r="D23" s="59" t="s">
        <v>53</v>
      </c>
      <c r="E23" s="59">
        <v>700</v>
      </c>
      <c r="F23" s="60">
        <v>0.10319</v>
      </c>
      <c r="G23" s="60">
        <f>E23*F23*12</f>
        <v>866.79600000000005</v>
      </c>
      <c r="H23" s="60">
        <f>F23-F7</f>
        <v>3.1899999999999984E-3</v>
      </c>
      <c r="I23" s="60">
        <f>G23-G7</f>
        <v>26.796000000000049</v>
      </c>
      <c r="J23" t="s">
        <v>66</v>
      </c>
    </row>
    <row r="24" spans="2:10" x14ac:dyDescent="0.25">
      <c r="B24" s="62" t="s">
        <v>45</v>
      </c>
      <c r="C24" s="62" t="s">
        <v>56</v>
      </c>
      <c r="D24" s="62" t="s">
        <v>53</v>
      </c>
      <c r="E24" s="62">
        <v>300</v>
      </c>
      <c r="F24" s="63">
        <v>0.50563000000000002</v>
      </c>
      <c r="G24" s="63">
        <f t="shared" ref="G23:G30" si="1">E24*F24*12</f>
        <v>1820.2680000000003</v>
      </c>
      <c r="H24" s="63">
        <f>F24-F8</f>
        <v>1.5630000000000033E-2</v>
      </c>
      <c r="I24" s="63">
        <f t="shared" ref="I21:I30" si="2">G24-G8</f>
        <v>56.268000000000256</v>
      </c>
      <c r="J24" t="s">
        <v>66</v>
      </c>
    </row>
    <row r="25" spans="2:10" x14ac:dyDescent="0.25">
      <c r="B25" s="62" t="s">
        <v>46</v>
      </c>
      <c r="C25" s="62" t="s">
        <v>57</v>
      </c>
      <c r="D25" s="62" t="s">
        <v>53</v>
      </c>
      <c r="E25" s="62">
        <v>100</v>
      </c>
      <c r="F25" s="63">
        <v>0.2064</v>
      </c>
      <c r="G25" s="63">
        <f t="shared" si="1"/>
        <v>247.68</v>
      </c>
      <c r="H25" s="63">
        <f t="shared" ref="H21:H30" si="3">F25-F9</f>
        <v>6.399999999999989E-3</v>
      </c>
      <c r="I25" s="63">
        <f t="shared" si="2"/>
        <v>7.6800000000000068</v>
      </c>
      <c r="J25" t="s">
        <v>66</v>
      </c>
    </row>
    <row r="26" spans="2:10" x14ac:dyDescent="0.25">
      <c r="B26" s="62" t="s">
        <v>47</v>
      </c>
      <c r="C26" s="62" t="s">
        <v>58</v>
      </c>
      <c r="D26" s="62" t="s">
        <v>53</v>
      </c>
      <c r="E26" s="62">
        <v>100</v>
      </c>
      <c r="F26" s="63">
        <v>0.2064</v>
      </c>
      <c r="G26" s="63">
        <f t="shared" si="1"/>
        <v>247.68</v>
      </c>
      <c r="H26" s="63">
        <f t="shared" si="3"/>
        <v>6.399999999999989E-3</v>
      </c>
      <c r="I26" s="63">
        <f t="shared" si="2"/>
        <v>7.6800000000000068</v>
      </c>
      <c r="J26" t="s">
        <v>66</v>
      </c>
    </row>
    <row r="27" spans="2:10" x14ac:dyDescent="0.25">
      <c r="B27" s="62" t="s">
        <v>48</v>
      </c>
      <c r="C27" s="62" t="s">
        <v>59</v>
      </c>
      <c r="D27" s="62" t="s">
        <v>53</v>
      </c>
      <c r="E27" s="62">
        <v>200</v>
      </c>
      <c r="F27" s="63">
        <v>0.2064</v>
      </c>
      <c r="G27" s="63">
        <f t="shared" si="1"/>
        <v>495.36</v>
      </c>
      <c r="H27" s="63">
        <f t="shared" si="3"/>
        <v>6.399999999999989E-3</v>
      </c>
      <c r="I27" s="63">
        <f t="shared" si="2"/>
        <v>15.360000000000014</v>
      </c>
      <c r="J27" t="s">
        <v>66</v>
      </c>
    </row>
    <row r="28" spans="2:10" x14ac:dyDescent="0.25">
      <c r="B28" s="62" t="s">
        <v>49</v>
      </c>
      <c r="C28" s="62" t="s">
        <v>60</v>
      </c>
      <c r="D28" s="62" t="s">
        <v>53</v>
      </c>
      <c r="E28" s="62">
        <v>300</v>
      </c>
      <c r="F28" s="63">
        <v>0.2064</v>
      </c>
      <c r="G28" s="63">
        <f t="shared" si="1"/>
        <v>743.04</v>
      </c>
      <c r="H28" s="63">
        <f t="shared" si="3"/>
        <v>6.399999999999989E-3</v>
      </c>
      <c r="I28" s="63">
        <f t="shared" si="2"/>
        <v>23.039999999999964</v>
      </c>
      <c r="J28" t="s">
        <v>66</v>
      </c>
    </row>
    <row r="29" spans="2:10" x14ac:dyDescent="0.25">
      <c r="B29" s="62" t="s">
        <v>50</v>
      </c>
      <c r="C29" s="62" t="s">
        <v>61</v>
      </c>
      <c r="D29" s="62" t="s">
        <v>53</v>
      </c>
      <c r="E29" s="62">
        <v>50</v>
      </c>
      <c r="F29" s="63">
        <v>0.77400000000000002</v>
      </c>
      <c r="G29" s="63">
        <f t="shared" si="1"/>
        <v>464.40000000000003</v>
      </c>
      <c r="H29" s="63">
        <f t="shared" si="3"/>
        <v>2.4000000000000021E-2</v>
      </c>
      <c r="I29" s="63">
        <f t="shared" si="2"/>
        <v>14.400000000000034</v>
      </c>
      <c r="J29" t="s">
        <v>66</v>
      </c>
    </row>
    <row r="30" spans="2:10" x14ac:dyDescent="0.25">
      <c r="B30" s="62" t="s">
        <v>51</v>
      </c>
      <c r="C30" s="62" t="s">
        <v>62</v>
      </c>
      <c r="D30" s="62" t="s">
        <v>53</v>
      </c>
      <c r="E30" s="62">
        <v>50</v>
      </c>
      <c r="F30" s="63">
        <v>0.98</v>
      </c>
      <c r="G30" s="63">
        <f t="shared" si="1"/>
        <v>588</v>
      </c>
      <c r="H30" s="63">
        <f t="shared" si="3"/>
        <v>3.0000000000000027E-2</v>
      </c>
      <c r="I30" s="63">
        <f t="shared" si="2"/>
        <v>18</v>
      </c>
      <c r="J30" t="s">
        <v>66</v>
      </c>
    </row>
    <row r="31" spans="2:10" x14ac:dyDescent="0.25">
      <c r="B31" s="75" t="s">
        <v>18</v>
      </c>
      <c r="C31" s="75"/>
      <c r="D31" s="75"/>
      <c r="E31" s="75"/>
      <c r="F31" s="75"/>
      <c r="G31" s="61">
        <f>SUM(G20:G30)</f>
        <v>10843.102000000001</v>
      </c>
      <c r="H31" s="61">
        <f>SUM(H19:H30)</f>
        <v>7.1819200000000158</v>
      </c>
      <c r="I31" s="61">
        <f>SUM(I19:I30)</f>
        <v>335.10200000000106</v>
      </c>
    </row>
  </sheetData>
  <mergeCells count="4">
    <mergeCell ref="B18:G18"/>
    <mergeCell ref="B31:F31"/>
    <mergeCell ref="B2:G2"/>
    <mergeCell ref="B15:F1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showGridLines="0" workbookViewId="0">
      <selection activeCell="I14" sqref="I14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9.140625" style="33" customWidth="1"/>
    <col min="16" max="16" width="10.7109375" style="33" bestFit="1" customWidth="1"/>
    <col min="17" max="16384" width="9.140625" style="33"/>
  </cols>
  <sheetData>
    <row r="1" spans="2:16" s="66" customFormat="1" x14ac:dyDescent="0.25">
      <c r="I1" s="67"/>
      <c r="K1" s="66">
        <v>43770</v>
      </c>
      <c r="N1" s="67"/>
    </row>
    <row r="2" spans="2:16" s="66" customFormat="1" x14ac:dyDescent="0.25">
      <c r="I2" s="67"/>
      <c r="K2" s="66">
        <v>44170</v>
      </c>
      <c r="N2" s="67"/>
    </row>
    <row r="3" spans="2:16" s="68" customFormat="1" x14ac:dyDescent="0.25">
      <c r="K3" s="68">
        <f>K2-K1</f>
        <v>400</v>
      </c>
    </row>
    <row r="4" spans="2:16" s="68" customFormat="1" x14ac:dyDescent="0.25"/>
    <row r="5" spans="2:16" s="35" customFormat="1" x14ac:dyDescent="0.25">
      <c r="B5" s="74" t="str">
        <f>'Resumo do Contrato'!B3</f>
        <v>CONTRATO 55.2018</v>
      </c>
      <c r="C5" s="74"/>
      <c r="D5" s="74"/>
      <c r="E5" s="76" t="s">
        <v>68</v>
      </c>
      <c r="F5" s="76"/>
      <c r="G5" s="76"/>
      <c r="H5" s="76"/>
      <c r="I5" s="77" t="s">
        <v>6</v>
      </c>
      <c r="J5" s="76" t="s">
        <v>63</v>
      </c>
      <c r="K5" s="76"/>
      <c r="L5" s="76"/>
      <c r="M5" s="76"/>
      <c r="N5" s="77" t="s">
        <v>6</v>
      </c>
    </row>
    <row r="6" spans="2:16" s="35" customFormat="1" x14ac:dyDescent="0.25">
      <c r="B6" s="79" t="str">
        <f>'Resumo do Contrato'!D4</f>
        <v>06/12/2018 a 05/12/2019</v>
      </c>
      <c r="C6" s="79"/>
      <c r="D6" s="79"/>
      <c r="E6" s="76" t="s">
        <v>31</v>
      </c>
      <c r="F6" s="76"/>
      <c r="G6" s="76"/>
      <c r="H6" s="76"/>
      <c r="I6" s="77"/>
      <c r="J6" s="76" t="s">
        <v>69</v>
      </c>
      <c r="K6" s="76"/>
      <c r="L6" s="76"/>
      <c r="M6" s="76"/>
      <c r="N6" s="77"/>
    </row>
    <row r="7" spans="2:16" s="35" customFormat="1" x14ac:dyDescent="0.25">
      <c r="B7" s="74"/>
      <c r="C7" s="74"/>
      <c r="D7" s="74"/>
      <c r="E7" s="76"/>
      <c r="F7" s="76"/>
      <c r="G7" s="76"/>
      <c r="H7" s="76"/>
      <c r="I7" s="77"/>
      <c r="J7" s="76"/>
      <c r="K7" s="76"/>
      <c r="L7" s="76"/>
      <c r="M7" s="76"/>
      <c r="N7" s="77"/>
    </row>
    <row r="8" spans="2:16" s="36" customFormat="1" ht="30" x14ac:dyDescent="0.25">
      <c r="B8" s="80"/>
      <c r="C8" s="37" t="s">
        <v>7</v>
      </c>
      <c r="D8" s="37" t="s">
        <v>0</v>
      </c>
      <c r="E8" s="37" t="s">
        <v>12</v>
      </c>
      <c r="F8" s="37" t="s">
        <v>13</v>
      </c>
      <c r="G8" s="37" t="s">
        <v>22</v>
      </c>
      <c r="H8" s="38" t="s">
        <v>5</v>
      </c>
      <c r="I8" s="77"/>
      <c r="J8" s="37" t="s">
        <v>12</v>
      </c>
      <c r="K8" s="37" t="s">
        <v>13</v>
      </c>
      <c r="L8" s="37" t="s">
        <v>22</v>
      </c>
      <c r="M8" s="38" t="s">
        <v>5</v>
      </c>
      <c r="N8" s="77"/>
    </row>
    <row r="9" spans="2:16" s="35" customFormat="1" x14ac:dyDescent="0.25">
      <c r="B9" s="80"/>
      <c r="C9" s="39"/>
      <c r="D9" s="40">
        <v>10508</v>
      </c>
      <c r="E9" s="40"/>
      <c r="F9" s="40">
        <v>10508</v>
      </c>
      <c r="G9" s="40">
        <f>F9-D9</f>
        <v>0</v>
      </c>
      <c r="H9" s="41">
        <v>10508</v>
      </c>
      <c r="I9" s="42">
        <f>H9+D9</f>
        <v>21016</v>
      </c>
      <c r="J9" s="40"/>
      <c r="K9" s="40">
        <v>10843.09</v>
      </c>
      <c r="L9" s="40">
        <f>K9-F9</f>
        <v>335.09000000000015</v>
      </c>
      <c r="M9" s="41">
        <v>367.22</v>
      </c>
      <c r="N9" s="42">
        <f>M9+I9</f>
        <v>21383.22</v>
      </c>
    </row>
    <row r="10" spans="2:16" s="35" customFormat="1" x14ac:dyDescent="0.25">
      <c r="B10" s="78" t="s">
        <v>14</v>
      </c>
      <c r="C10" s="78"/>
      <c r="D10" s="43"/>
      <c r="E10" s="78" t="s">
        <v>14</v>
      </c>
      <c r="F10" s="78"/>
      <c r="G10" s="56"/>
      <c r="H10" s="44"/>
      <c r="I10" s="44"/>
      <c r="J10" s="78" t="s">
        <v>14</v>
      </c>
      <c r="K10" s="78"/>
      <c r="L10" s="56"/>
      <c r="M10" s="44"/>
      <c r="N10" s="44"/>
    </row>
    <row r="11" spans="2:16" s="45" customFormat="1" x14ac:dyDescent="0.25">
      <c r="B11" s="48" t="s">
        <v>25</v>
      </c>
      <c r="C11" s="46" t="s">
        <v>26</v>
      </c>
      <c r="D11" s="47"/>
      <c r="E11" s="48" t="s">
        <v>25</v>
      </c>
      <c r="F11" s="49" t="s">
        <v>15</v>
      </c>
      <c r="G11" s="49" t="s">
        <v>26</v>
      </c>
      <c r="H11" s="50"/>
      <c r="I11" s="44"/>
      <c r="J11" s="48" t="s">
        <v>25</v>
      </c>
      <c r="K11" s="49" t="s">
        <v>15</v>
      </c>
      <c r="L11" s="49" t="s">
        <v>26</v>
      </c>
      <c r="M11" s="50"/>
      <c r="N11" s="44"/>
    </row>
    <row r="12" spans="2:16" s="35" customFormat="1" x14ac:dyDescent="0.25">
      <c r="B12" s="51" t="s">
        <v>23</v>
      </c>
      <c r="C12" s="52">
        <v>10508</v>
      </c>
      <c r="E12" s="51" t="s">
        <v>24</v>
      </c>
      <c r="F12" s="54">
        <f>(G9/360)*148</f>
        <v>0</v>
      </c>
      <c r="G12" s="54">
        <v>10508</v>
      </c>
      <c r="H12" s="55"/>
      <c r="I12" s="44"/>
      <c r="J12" s="51" t="s">
        <v>24</v>
      </c>
      <c r="K12" s="54">
        <f>(L9/365)*400</f>
        <v>367.22191780821936</v>
      </c>
      <c r="L12" s="54">
        <f>K12+G12</f>
        <v>10875.22191780822</v>
      </c>
      <c r="M12" s="55"/>
      <c r="N12" s="44"/>
    </row>
    <row r="13" spans="2:16" s="35" customFormat="1" x14ac:dyDescent="0.25">
      <c r="B13" s="51"/>
      <c r="C13" s="52"/>
      <c r="E13" s="53"/>
      <c r="F13" s="54"/>
      <c r="G13" s="54"/>
      <c r="H13" s="65"/>
      <c r="I13" s="44"/>
      <c r="J13" s="53"/>
      <c r="K13" s="54"/>
      <c r="L13" s="54"/>
      <c r="M13" s="65"/>
      <c r="N13" s="44"/>
    </row>
    <row r="14" spans="2:16" s="35" customFormat="1" x14ac:dyDescent="0.25">
      <c r="B14" s="51"/>
      <c r="C14" s="52"/>
      <c r="E14" s="53"/>
      <c r="F14" s="54"/>
      <c r="G14" s="54"/>
      <c r="H14" s="65"/>
      <c r="I14" s="44"/>
      <c r="J14" s="53"/>
      <c r="K14" s="54"/>
      <c r="L14" s="54"/>
      <c r="M14" s="65"/>
      <c r="N14" s="44"/>
    </row>
    <row r="15" spans="2:16" s="35" customFormat="1" x14ac:dyDescent="0.25">
      <c r="B15" s="51"/>
      <c r="C15" s="52"/>
      <c r="E15" s="53"/>
      <c r="F15" s="54"/>
      <c r="G15" s="54"/>
      <c r="H15" s="55"/>
      <c r="I15" s="44"/>
      <c r="J15" s="53"/>
      <c r="K15" s="54"/>
      <c r="L15" s="54"/>
      <c r="M15" s="55"/>
      <c r="N15" s="44"/>
    </row>
    <row r="16" spans="2:16" s="35" customFormat="1" x14ac:dyDescent="0.25">
      <c r="B16" s="51"/>
      <c r="C16" s="52"/>
      <c r="E16" s="53"/>
      <c r="F16" s="54"/>
      <c r="G16" s="54"/>
      <c r="H16" s="55"/>
      <c r="I16" s="44"/>
      <c r="J16" s="53"/>
      <c r="K16" s="54"/>
      <c r="L16" s="54"/>
      <c r="M16" s="55"/>
      <c r="N16" s="44"/>
      <c r="P16" s="65"/>
    </row>
    <row r="17" spans="2:16" s="35" customFormat="1" x14ac:dyDescent="0.25">
      <c r="B17" s="51"/>
      <c r="C17" s="52"/>
      <c r="E17" s="53"/>
      <c r="F17" s="54"/>
      <c r="G17" s="54"/>
      <c r="H17" s="55"/>
      <c r="I17" s="44"/>
      <c r="J17" s="53"/>
      <c r="K17" s="54"/>
      <c r="L17" s="54"/>
      <c r="M17" s="55"/>
      <c r="N17" s="44"/>
      <c r="O17" s="65"/>
      <c r="P17" s="65"/>
    </row>
    <row r="18" spans="2:16" s="35" customFormat="1" x14ac:dyDescent="0.25">
      <c r="B18" s="51"/>
      <c r="C18" s="52"/>
      <c r="E18" s="53"/>
      <c r="F18" s="54"/>
      <c r="G18" s="54"/>
      <c r="H18" s="55"/>
      <c r="I18" s="44"/>
      <c r="J18" s="53"/>
      <c r="K18" s="54"/>
      <c r="L18" s="54"/>
      <c r="M18" s="55"/>
      <c r="N18" s="44"/>
    </row>
    <row r="19" spans="2:16" s="35" customFormat="1" x14ac:dyDescent="0.25">
      <c r="B19" s="51"/>
      <c r="C19" s="52"/>
      <c r="E19" s="53"/>
      <c r="F19" s="54"/>
      <c r="G19" s="54"/>
      <c r="H19" s="55"/>
      <c r="I19" s="44"/>
      <c r="J19" s="53"/>
      <c r="K19" s="54"/>
      <c r="L19" s="54"/>
      <c r="M19" s="55"/>
      <c r="N19" s="44"/>
    </row>
    <row r="20" spans="2:16" s="35" customFormat="1" x14ac:dyDescent="0.25">
      <c r="B20" s="51"/>
      <c r="C20" s="52"/>
      <c r="E20" s="53"/>
      <c r="F20" s="54"/>
      <c r="G20" s="54"/>
      <c r="H20" s="55"/>
      <c r="I20" s="44"/>
      <c r="J20" s="53"/>
      <c r="K20" s="54"/>
      <c r="L20" s="54"/>
      <c r="M20" s="55"/>
      <c r="N20" s="44"/>
    </row>
    <row r="21" spans="2:16" s="35" customFormat="1" x14ac:dyDescent="0.25">
      <c r="B21" s="51"/>
      <c r="C21" s="52"/>
      <c r="E21" s="53"/>
      <c r="F21" s="54"/>
      <c r="G21" s="54"/>
      <c r="H21" s="55"/>
      <c r="I21" s="44"/>
      <c r="J21" s="53"/>
      <c r="K21" s="54"/>
      <c r="L21" s="54"/>
      <c r="M21" s="55"/>
      <c r="N21" s="44"/>
    </row>
    <row r="22" spans="2:16" s="35" customFormat="1" x14ac:dyDescent="0.25">
      <c r="B22" s="51"/>
      <c r="C22" s="52"/>
      <c r="E22" s="53"/>
      <c r="F22" s="54"/>
      <c r="G22" s="54"/>
      <c r="H22" s="55"/>
      <c r="I22" s="44"/>
      <c r="J22" s="53"/>
      <c r="K22" s="54"/>
      <c r="L22" s="54"/>
      <c r="M22" s="55"/>
      <c r="N22" s="44"/>
    </row>
    <row r="23" spans="2:16" s="35" customFormat="1" x14ac:dyDescent="0.25">
      <c r="B23" s="51"/>
      <c r="C23" s="52"/>
      <c r="E23" s="53"/>
      <c r="F23" s="54"/>
      <c r="G23" s="54"/>
      <c r="H23" s="55"/>
      <c r="I23" s="44"/>
      <c r="J23" s="53"/>
      <c r="K23" s="54"/>
      <c r="L23" s="54"/>
      <c r="M23" s="55"/>
      <c r="N23" s="44"/>
    </row>
    <row r="24" spans="2:16" s="35" customFormat="1" x14ac:dyDescent="0.25">
      <c r="I24" s="44"/>
      <c r="N24" s="44"/>
    </row>
    <row r="25" spans="2:16" x14ac:dyDescent="0.25">
      <c r="I25" s="44"/>
      <c r="N25" s="44"/>
    </row>
    <row r="26" spans="2:16" x14ac:dyDescent="0.25">
      <c r="I26" s="44"/>
      <c r="N26" s="44"/>
    </row>
  </sheetData>
  <mergeCells count="15">
    <mergeCell ref="B10:C10"/>
    <mergeCell ref="B6:D6"/>
    <mergeCell ref="B7:D7"/>
    <mergeCell ref="B8:B9"/>
    <mergeCell ref="B5:D5"/>
    <mergeCell ref="E5:H5"/>
    <mergeCell ref="I5:I8"/>
    <mergeCell ref="E6:H6"/>
    <mergeCell ref="E7:H7"/>
    <mergeCell ref="E10:F10"/>
    <mergeCell ref="J5:M5"/>
    <mergeCell ref="N5:N8"/>
    <mergeCell ref="J6:M6"/>
    <mergeCell ref="J7:M7"/>
    <mergeCell ref="J10:K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BRUNO HENRIQUE DOMINGOS RAMOS</cp:lastModifiedBy>
  <dcterms:created xsi:type="dcterms:W3CDTF">2018-03-05T11:36:05Z</dcterms:created>
  <dcterms:modified xsi:type="dcterms:W3CDTF">2020-08-03T15:42:25Z</dcterms:modified>
</cp:coreProperties>
</file>