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PRADO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V13" i="3" l="1"/>
  <c r="V14" i="3"/>
  <c r="V15" i="3"/>
  <c r="V16" i="3"/>
  <c r="V17" i="3"/>
  <c r="V18" i="3"/>
  <c r="V19" i="3"/>
  <c r="V20" i="3"/>
  <c r="V21" i="3"/>
  <c r="V22" i="3"/>
  <c r="V23" i="3"/>
  <c r="G14" i="3"/>
  <c r="G17" i="3" s="1"/>
  <c r="G20" i="3" s="1"/>
  <c r="G23" i="3" s="1"/>
  <c r="G13" i="3"/>
  <c r="G16" i="3" s="1"/>
  <c r="G19" i="3" s="1"/>
  <c r="G22" i="3" s="1"/>
  <c r="G15" i="3"/>
  <c r="G18" i="3" s="1"/>
  <c r="G21" i="3" s="1"/>
  <c r="D9" i="3" l="1"/>
  <c r="G16" i="4"/>
  <c r="H16" i="4"/>
  <c r="I9" i="3" l="1"/>
  <c r="V9" i="3" l="1"/>
  <c r="F12" i="3"/>
  <c r="G12" i="3" s="1"/>
  <c r="G4" i="4"/>
  <c r="U12" i="3"/>
  <c r="Q9" i="3"/>
  <c r="P12" i="3" s="1"/>
  <c r="L9" i="3"/>
  <c r="K12" i="3" s="1"/>
  <c r="H22" i="4"/>
  <c r="H10" i="4"/>
  <c r="B2" i="4"/>
  <c r="G22" i="4"/>
  <c r="G10" i="4"/>
  <c r="I16" i="4" s="1"/>
  <c r="I10" i="4" l="1"/>
  <c r="V12" i="3"/>
  <c r="G23" i="4"/>
  <c r="I22" i="4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<sst xmlns="http://schemas.openxmlformats.org/spreadsheetml/2006/main" count="182" uniqueCount="114">
  <si>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</si>
  <si>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</si>
  <si>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</si>
  <si>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</si>
  <si>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</si>
  <si>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</si>
  <si>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</si>
  <si>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</si>
  <si>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</si>
  <si>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</si>
  <si>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</si>
  <si>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</si>
  <si>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</si>
  <si>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</si>
  <si>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</si>
  <si>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</si>
  <si>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</si>
  <si>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</si>
  <si>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Alteração de Fiscal</t>
  </si>
  <si>
    <t>DESCRIÇÃO REITORIA</t>
  </si>
  <si>
    <t>UNID</t>
  </si>
  <si>
    <t>QUANT</t>
  </si>
  <si>
    <t>VALOR UNITÁRIO</t>
  </si>
  <si>
    <t>VALOR GLOBAL</t>
  </si>
  <si>
    <t>Visita Manutenção Preventiva</t>
  </si>
  <si>
    <t>Unid</t>
  </si>
  <si>
    <t>TA 01/2017 - REEQUILÍBRIO - Vigência a partir de 02/10/2017</t>
  </si>
  <si>
    <t>Diferença Unitária</t>
  </si>
  <si>
    <t>Diferença Global</t>
  </si>
  <si>
    <t>TA 04/2019 - REEQUILÍBRIO - Vigência a partir de 08/05/2019</t>
  </si>
  <si>
    <t>3º APOSTILAMENTO - REAJUSTE - Vigência a partir de 12/08/2019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</si>
  <si>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</si>
  <si>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</si>
  <si>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</si>
  <si>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</si>
  <si>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</si>
  <si>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</si>
  <si>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</si>
  <si>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ADITIVO 03/2019 - PRORROGAÇÃO</t>
  </si>
  <si>
    <t>CONTRATO 36.2016</t>
  </si>
  <si>
    <t>01/06/2016 a 31/05/2017</t>
  </si>
  <si>
    <t xml:space="preserve">Manutenção sistema  </t>
  </si>
  <si>
    <t>5º</t>
  </si>
  <si>
    <t>6º</t>
  </si>
  <si>
    <t>7º</t>
  </si>
  <si>
    <t>8º</t>
  </si>
  <si>
    <t>9º</t>
  </si>
  <si>
    <t>10º</t>
  </si>
  <si>
    <t>11º</t>
  </si>
  <si>
    <t>12º</t>
  </si>
  <si>
    <t>01/06/2017 a 31/05/2018</t>
  </si>
  <si>
    <t>ADITIVO 01/2017 - PRORROGAÇÃO</t>
  </si>
  <si>
    <t>01/06/2017 A 31/05/2018</t>
  </si>
  <si>
    <t>13ª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</si>
  <si>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</si>
  <si>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</si>
  <si>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</si>
  <si>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</si>
  <si>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</si>
  <si>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</si>
  <si>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</si>
  <si>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</si>
  <si>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</si>
  <si>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</si>
  <si>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</si>
  <si>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Nº 01/2017</t>
  </si>
  <si>
    <t>PRIMEIRO APOSTILAMENTO - 09/11/2017</t>
  </si>
  <si>
    <t>ADITIVO 01/2018 - 25/04/2018</t>
  </si>
  <si>
    <t>01/06/2018 a 31/05/2019</t>
  </si>
  <si>
    <t>23209.000610/2018-39</t>
  </si>
  <si>
    <t>25º</t>
  </si>
  <si>
    <t>26º</t>
  </si>
  <si>
    <t>36º</t>
  </si>
  <si>
    <t>46º</t>
  </si>
  <si>
    <t>56º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</si>
  <si>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</si>
  <si>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</si>
  <si>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</si>
  <si>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</si>
  <si>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</si>
  <si>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</si>
  <si>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</si>
  <si>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</si>
  <si>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</si>
  <si>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ADITIVO 03/2019 -15/04/2019</t>
  </si>
  <si>
    <t>01/06/2019 a 31/05/2020</t>
  </si>
  <si>
    <t>23209.001063/2019-61</t>
  </si>
  <si>
    <t>ADITIVO Nº 04/2020 - 04/05/2020</t>
  </si>
  <si>
    <t>01/06/2020 a 31/05/2021</t>
  </si>
  <si>
    <t>23209.001163/2020-21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</si>
  <si>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</si>
  <si>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</si>
  <si>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</si>
  <si>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</si>
  <si>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</si>
  <si>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</si>
  <si>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</si>
  <si>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</si>
  <si>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</si>
  <si>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47º</t>
  </si>
  <si>
    <t>48º</t>
  </si>
  <si>
    <t>ADITIVO 04/2020 - PRORROGAÇÃO</t>
  </si>
  <si>
    <t>01/06/2020  31/05/2021</t>
  </si>
  <si>
    <t>49º</t>
  </si>
  <si>
    <t>50º</t>
  </si>
  <si>
    <t>51º</t>
  </si>
  <si>
    <t>52º</t>
  </si>
  <si>
    <t>53º</t>
  </si>
  <si>
    <t>54º</t>
  </si>
  <si>
    <t>55º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</si>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</sst>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B7" sqref="B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40</v>
      </c>
      <c r="E4" s="19">
        <v>7992</v>
      </c>
      <c r="F4" s="20"/>
      <c r="G4" s="21"/>
      <c r="H4" s="23"/>
      <c r="I4" s="5"/>
    </row>
    <row r="5" spans="2:10" x14ac:dyDescent="0.25">
      <c r="B5" s="75" t="s">
        <v>65</v>
      </c>
      <c r="C5" s="19" t="s">
        <v>10</v>
      </c>
      <c r="D5" s="23" t="s">
        <v>50</v>
      </c>
      <c r="E5" s="19"/>
      <c r="F5" s="20"/>
      <c r="G5" s="21"/>
      <c r="H5" s="23"/>
      <c r="I5" s="5"/>
    </row>
    <row r="6" spans="2:10" x14ac:dyDescent="0.25">
      <c r="B6" s="75" t="s">
        <v>66</v>
      </c>
      <c r="C6" s="19" t="s">
        <v>18</v>
      </c>
      <c r="D6" s="23"/>
      <c r="E6" s="19"/>
      <c r="F6" s="20"/>
      <c r="G6" s="21"/>
      <c r="H6" s="23"/>
      <c r="I6" s="5"/>
    </row>
    <row r="7" spans="2:10" x14ac:dyDescent="0.25">
      <c r="B7" s="22" t="s">
        <v>67</v>
      </c>
      <c r="C7" s="19" t="s">
        <v>10</v>
      </c>
      <c r="D7" s="23" t="s">
        <v>68</v>
      </c>
      <c r="E7" s="19"/>
      <c r="F7" s="20"/>
      <c r="G7" s="21"/>
      <c r="H7" s="23" t="s">
        <v>69</v>
      </c>
      <c r="I7" s="5"/>
    </row>
    <row r="8" spans="2:10" x14ac:dyDescent="0.25">
      <c r="B8" s="22" t="s">
        <v>84</v>
      </c>
      <c r="C8" s="17" t="s">
        <v>10</v>
      </c>
      <c r="D8" s="18" t="s">
        <v>85</v>
      </c>
      <c r="E8" s="19"/>
      <c r="F8" s="20"/>
      <c r="G8" s="21"/>
      <c r="H8" s="18" t="s">
        <v>86</v>
      </c>
      <c r="I8" s="5"/>
    </row>
    <row r="9" spans="2:10" x14ac:dyDescent="0.25">
      <c r="B9" s="22" t="s">
        <v>87</v>
      </c>
      <c r="C9" s="17" t="s">
        <v>10</v>
      </c>
      <c r="D9" s="18" t="s">
        <v>88</v>
      </c>
      <c r="E9" s="19"/>
      <c r="F9" s="20"/>
      <c r="G9" s="21"/>
      <c r="H9" s="18" t="s">
        <v>89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11</v>
      </c>
      <c r="C28" s="82"/>
      <c r="D28" s="83"/>
      <c r="E28" s="26">
        <f>SUM(E4:E27)</f>
        <v>7992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F29" sqref="F2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36.2016</v>
      </c>
      <c r="C2" s="84"/>
      <c r="D2" s="84"/>
      <c r="E2" s="84"/>
      <c r="F2" s="84"/>
      <c r="G2" s="84"/>
    </row>
    <row r="3" spans="2:9" x14ac:dyDescent="0.25">
      <c r="B3" s="59" t="s">
        <v>16</v>
      </c>
      <c r="C3" s="59" t="s">
        <v>19</v>
      </c>
      <c r="D3" s="59" t="s">
        <v>20</v>
      </c>
      <c r="E3" s="59" t="s">
        <v>21</v>
      </c>
      <c r="F3" s="59" t="s">
        <v>22</v>
      </c>
      <c r="G3" s="59" t="s">
        <v>23</v>
      </c>
    </row>
    <row r="4" spans="2:9" x14ac:dyDescent="0.25">
      <c r="B4" s="60">
        <v>1</v>
      </c>
      <c r="C4" s="60" t="s">
        <v>41</v>
      </c>
      <c r="D4" s="60" t="s">
        <v>25</v>
      </c>
      <c r="E4" s="60">
        <v>12</v>
      </c>
      <c r="F4" s="61">
        <v>666</v>
      </c>
      <c r="G4" s="61">
        <f>E4*F4</f>
        <v>7992</v>
      </c>
    </row>
    <row r="5" spans="2:9" x14ac:dyDescent="0.25">
      <c r="B5" s="85" t="s">
        <v>17</v>
      </c>
      <c r="C5" s="85"/>
      <c r="D5" s="85"/>
      <c r="E5" s="85"/>
      <c r="F5" s="85"/>
      <c r="G5" s="62">
        <f>SUM(G4:G4)</f>
        <v>7992</v>
      </c>
    </row>
    <row r="8" spans="2:9" x14ac:dyDescent="0.25">
      <c r="B8" s="84" t="s">
        <v>26</v>
      </c>
      <c r="C8" s="84"/>
      <c r="D8" s="84"/>
      <c r="E8" s="84"/>
      <c r="F8" s="84"/>
      <c r="G8" s="84"/>
      <c r="H8" s="69" t="s">
        <v>27</v>
      </c>
      <c r="I8" s="70" t="s">
        <v>28</v>
      </c>
    </row>
    <row r="9" spans="2:9" x14ac:dyDescent="0.25">
      <c r="B9" s="59" t="s">
        <v>16</v>
      </c>
      <c r="C9" s="59" t="s">
        <v>19</v>
      </c>
      <c r="D9" s="59" t="s">
        <v>20</v>
      </c>
      <c r="E9" s="59" t="s">
        <v>21</v>
      </c>
      <c r="F9" s="59" t="s">
        <v>22</v>
      </c>
      <c r="G9" s="59" t="s">
        <v>23</v>
      </c>
      <c r="H9" s="61"/>
      <c r="I9" s="60"/>
    </row>
    <row r="10" spans="2:9" x14ac:dyDescent="0.25">
      <c r="B10" s="60">
        <v>1</v>
      </c>
      <c r="C10" s="60"/>
      <c r="D10" s="60" t="s">
        <v>25</v>
      </c>
      <c r="E10" s="60">
        <v>12</v>
      </c>
      <c r="F10" s="61"/>
      <c r="G10" s="61">
        <f>E10*F10</f>
        <v>0</v>
      </c>
      <c r="H10" s="61">
        <f>F10-F4</f>
        <v>-666</v>
      </c>
      <c r="I10" s="61">
        <f>G10-G4</f>
        <v>-7992</v>
      </c>
    </row>
    <row r="11" spans="2:9" x14ac:dyDescent="0.25">
      <c r="B11" s="85" t="s">
        <v>17</v>
      </c>
      <c r="C11" s="85"/>
      <c r="D11" s="85"/>
      <c r="E11" s="85"/>
      <c r="F11" s="85"/>
      <c r="G11" s="62">
        <f>SUM(G10:G10)</f>
        <v>0</v>
      </c>
      <c r="H11" s="62">
        <f>SUM(H10:H10)</f>
        <v>-666</v>
      </c>
      <c r="I11" s="62">
        <f>SUM(I10:I10)</f>
        <v>-7992</v>
      </c>
    </row>
    <row r="12" spans="2:9" x14ac:dyDescent="0.25">
      <c r="G12" s="58"/>
    </row>
    <row r="14" spans="2:9" x14ac:dyDescent="0.25">
      <c r="B14" s="84" t="s">
        <v>29</v>
      </c>
      <c r="C14" s="84"/>
      <c r="D14" s="84"/>
      <c r="E14" s="84"/>
      <c r="F14" s="84"/>
      <c r="G14" s="84"/>
      <c r="H14" s="69" t="s">
        <v>27</v>
      </c>
      <c r="I14" s="70" t="s">
        <v>28</v>
      </c>
    </row>
    <row r="15" spans="2:9" x14ac:dyDescent="0.25">
      <c r="B15" s="63" t="s">
        <v>16</v>
      </c>
      <c r="C15" s="63" t="s">
        <v>19</v>
      </c>
      <c r="D15" s="63" t="s">
        <v>20</v>
      </c>
      <c r="E15" s="63" t="s">
        <v>21</v>
      </c>
      <c r="F15" s="63" t="s">
        <v>22</v>
      </c>
      <c r="G15" s="63" t="s">
        <v>23</v>
      </c>
      <c r="H15" s="61"/>
      <c r="I15" s="60"/>
    </row>
    <row r="16" spans="2:9" x14ac:dyDescent="0.25">
      <c r="B16" s="64">
        <v>1</v>
      </c>
      <c r="C16" s="64" t="s">
        <v>24</v>
      </c>
      <c r="D16" s="64" t="s">
        <v>25</v>
      </c>
      <c r="E16" s="64">
        <v>12</v>
      </c>
      <c r="F16" s="65"/>
      <c r="G16" s="65">
        <f>E16*F16</f>
        <v>0</v>
      </c>
      <c r="H16" s="61">
        <f>F16-F10</f>
        <v>0</v>
      </c>
      <c r="I16" s="61">
        <f>G16-G10</f>
        <v>0</v>
      </c>
    </row>
    <row r="17" spans="2:10" x14ac:dyDescent="0.25">
      <c r="B17" s="85" t="s">
        <v>17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30</v>
      </c>
      <c r="C20" s="84"/>
      <c r="D20" s="84"/>
      <c r="E20" s="84"/>
      <c r="F20" s="84"/>
      <c r="G20" s="84"/>
      <c r="H20" s="69" t="s">
        <v>27</v>
      </c>
      <c r="I20" s="70" t="s">
        <v>28</v>
      </c>
    </row>
    <row r="21" spans="2:10" x14ac:dyDescent="0.25">
      <c r="B21" s="63" t="s">
        <v>16</v>
      </c>
      <c r="C21" s="63" t="s">
        <v>19</v>
      </c>
      <c r="D21" s="63" t="s">
        <v>20</v>
      </c>
      <c r="E21" s="63" t="s">
        <v>21</v>
      </c>
      <c r="F21" s="63" t="s">
        <v>22</v>
      </c>
      <c r="G21" s="63" t="s">
        <v>23</v>
      </c>
      <c r="H21" s="71"/>
      <c r="I21" s="72"/>
    </row>
    <row r="22" spans="2:10" x14ac:dyDescent="0.25">
      <c r="B22" s="73">
        <v>1</v>
      </c>
      <c r="C22" s="73" t="s">
        <v>24</v>
      </c>
      <c r="D22" s="73" t="s">
        <v>25</v>
      </c>
      <c r="E22" s="73">
        <v>12</v>
      </c>
      <c r="F22" s="74"/>
      <c r="G22" s="74">
        <f>E22*F22</f>
        <v>0</v>
      </c>
      <c r="H22" s="74">
        <f>F22-F16</f>
        <v>0</v>
      </c>
      <c r="I22" s="74">
        <f>G22-G16</f>
        <v>0</v>
      </c>
    </row>
    <row r="23" spans="2:10" x14ac:dyDescent="0.25">
      <c r="B23" s="85" t="s">
        <v>17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A3" sqref="A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/>
    <row r="4" spans="2:34" s="79" customFormat="1" x14ac:dyDescent="0.25"/>
    <row r="5" spans="2:34" s="35" customFormat="1" x14ac:dyDescent="0.25">
      <c r="B5" s="84" t="str">
        <f>'Resumo do Contrato'!B3</f>
        <v>CONTRATO 36.2016</v>
      </c>
      <c r="C5" s="84"/>
      <c r="D5" s="84"/>
      <c r="E5" s="89" t="s">
        <v>51</v>
      </c>
      <c r="F5" s="89"/>
      <c r="G5" s="89"/>
      <c r="H5" s="89"/>
      <c r="I5" s="87" t="s">
        <v>6</v>
      </c>
      <c r="J5" s="89" t="s">
        <v>36</v>
      </c>
      <c r="K5" s="89"/>
      <c r="L5" s="89"/>
      <c r="M5" s="89"/>
      <c r="N5" s="87" t="s">
        <v>6</v>
      </c>
      <c r="O5" s="89" t="s">
        <v>38</v>
      </c>
      <c r="P5" s="89"/>
      <c r="Q5" s="89"/>
      <c r="R5" s="89"/>
      <c r="S5" s="87" t="s">
        <v>6</v>
      </c>
      <c r="T5" s="89" t="s">
        <v>101</v>
      </c>
      <c r="U5" s="89"/>
      <c r="V5" s="89"/>
      <c r="W5" s="89"/>
      <c r="X5" s="87" t="s">
        <v>6</v>
      </c>
      <c r="Y5" s="89"/>
      <c r="Z5" s="89"/>
      <c r="AA5" s="89"/>
      <c r="AB5" s="89"/>
      <c r="AC5" s="87" t="s">
        <v>6</v>
      </c>
      <c r="AD5" s="89"/>
      <c r="AE5" s="89"/>
      <c r="AF5" s="89"/>
      <c r="AG5" s="89"/>
      <c r="AH5" s="87" t="s">
        <v>6</v>
      </c>
    </row>
    <row r="6" spans="2:34" s="35" customFormat="1" x14ac:dyDescent="0.25">
      <c r="B6" s="88" t="str">
        <f>'Resumo do Contrato'!D4</f>
        <v>01/06/2016 a 31/05/2017</v>
      </c>
      <c r="C6" s="88"/>
      <c r="D6" s="88"/>
      <c r="E6" s="89" t="s">
        <v>52</v>
      </c>
      <c r="F6" s="89"/>
      <c r="G6" s="89"/>
      <c r="H6" s="89"/>
      <c r="I6" s="87"/>
      <c r="J6" s="89" t="s">
        <v>68</v>
      </c>
      <c r="K6" s="89"/>
      <c r="L6" s="89"/>
      <c r="M6" s="89"/>
      <c r="N6" s="87"/>
      <c r="O6" s="89" t="s">
        <v>85</v>
      </c>
      <c r="P6" s="89"/>
      <c r="Q6" s="89"/>
      <c r="R6" s="89"/>
      <c r="S6" s="87"/>
      <c r="T6" s="89" t="s">
        <v>102</v>
      </c>
      <c r="U6" s="89"/>
      <c r="V6" s="89"/>
      <c r="W6" s="89"/>
      <c r="X6" s="87"/>
      <c r="Y6" s="89"/>
      <c r="Z6" s="89"/>
      <c r="AA6" s="89"/>
      <c r="AB6" s="89"/>
      <c r="AC6" s="87"/>
      <c r="AD6" s="89"/>
      <c r="AE6" s="89"/>
      <c r="AF6" s="89"/>
      <c r="AG6" s="89"/>
      <c r="AH6" s="87"/>
    </row>
    <row r="7" spans="2:34" s="35" customFormat="1" x14ac:dyDescent="0.25">
      <c r="B7" s="84"/>
      <c r="C7" s="84"/>
      <c r="D7" s="84"/>
      <c r="E7" s="89"/>
      <c r="F7" s="89"/>
      <c r="G7" s="89"/>
      <c r="H7" s="89"/>
      <c r="I7" s="87"/>
      <c r="J7" s="89"/>
      <c r="K7" s="89"/>
      <c r="L7" s="89"/>
      <c r="M7" s="89"/>
      <c r="N7" s="87"/>
      <c r="O7" s="89"/>
      <c r="P7" s="89"/>
      <c r="Q7" s="89"/>
      <c r="R7" s="89"/>
      <c r="S7" s="87"/>
      <c r="T7" s="89"/>
      <c r="U7" s="89"/>
      <c r="V7" s="89"/>
      <c r="W7" s="89"/>
      <c r="X7" s="87"/>
      <c r="Y7" s="89"/>
      <c r="Z7" s="89"/>
      <c r="AA7" s="89"/>
      <c r="AB7" s="89"/>
      <c r="AC7" s="87"/>
      <c r="AD7" s="89"/>
      <c r="AE7" s="89"/>
      <c r="AF7" s="89"/>
      <c r="AG7" s="89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28</v>
      </c>
      <c r="H8" s="38" t="s">
        <v>5</v>
      </c>
      <c r="I8" s="87"/>
      <c r="J8" s="37" t="s">
        <v>12</v>
      </c>
      <c r="K8" s="37" t="s">
        <v>13</v>
      </c>
      <c r="L8" s="37" t="s">
        <v>28</v>
      </c>
      <c r="M8" s="38" t="s">
        <v>5</v>
      </c>
      <c r="N8" s="87"/>
      <c r="O8" s="37" t="s">
        <v>12</v>
      </c>
      <c r="P8" s="37" t="s">
        <v>13</v>
      </c>
      <c r="Q8" s="37" t="s">
        <v>28</v>
      </c>
      <c r="R8" s="38" t="s">
        <v>5</v>
      </c>
      <c r="S8" s="87"/>
      <c r="T8" s="37" t="s">
        <v>12</v>
      </c>
      <c r="U8" s="37" t="s">
        <v>13</v>
      </c>
      <c r="V8" s="37" t="s">
        <v>28</v>
      </c>
      <c r="W8" s="38" t="s">
        <v>5</v>
      </c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>
        <v>666</v>
      </c>
      <c r="D9" s="40">
        <f>C9*12</f>
        <v>7992</v>
      </c>
      <c r="E9" s="40"/>
      <c r="F9" s="40">
        <v>7992</v>
      </c>
      <c r="G9" s="40"/>
      <c r="H9" s="41">
        <v>7992</v>
      </c>
      <c r="I9" s="42">
        <f>H9+D9</f>
        <v>15984</v>
      </c>
      <c r="J9" s="40"/>
      <c r="K9" s="40">
        <v>7992</v>
      </c>
      <c r="L9" s="40">
        <f>K9-F9</f>
        <v>0</v>
      </c>
      <c r="M9" s="41">
        <v>7992</v>
      </c>
      <c r="N9" s="42">
        <f>M9+I9</f>
        <v>23976</v>
      </c>
      <c r="O9" s="40"/>
      <c r="P9" s="40">
        <v>7992</v>
      </c>
      <c r="Q9" s="40">
        <f>P9-K9</f>
        <v>0</v>
      </c>
      <c r="R9" s="41">
        <v>7992</v>
      </c>
      <c r="S9" s="42">
        <f>R9+N9</f>
        <v>31968</v>
      </c>
      <c r="T9" s="40"/>
      <c r="U9" s="40">
        <v>7992</v>
      </c>
      <c r="V9" s="40">
        <f>U9-P9</f>
        <v>0</v>
      </c>
      <c r="W9" s="41">
        <v>7992</v>
      </c>
      <c r="X9" s="42">
        <f>W9+S9</f>
        <v>39960</v>
      </c>
      <c r="Y9" s="40"/>
      <c r="Z9" s="40"/>
      <c r="AA9" s="40"/>
      <c r="AB9" s="41"/>
      <c r="AC9" s="42">
        <f>AB9+X9</f>
        <v>39960</v>
      </c>
      <c r="AD9" s="40"/>
      <c r="AE9" s="40"/>
      <c r="AF9" s="40"/>
      <c r="AG9" s="41"/>
      <c r="AH9" s="42">
        <f>AG9+AC9</f>
        <v>39960</v>
      </c>
    </row>
    <row r="10" spans="2:34" s="35" customFormat="1" x14ac:dyDescent="0.25">
      <c r="B10" s="86" t="s">
        <v>14</v>
      </c>
      <c r="C10" s="86"/>
      <c r="D10" s="43"/>
      <c r="E10" s="86" t="s">
        <v>14</v>
      </c>
      <c r="F10" s="86"/>
      <c r="G10" s="44"/>
      <c r="H10" s="45"/>
      <c r="I10" s="45"/>
      <c r="J10" s="86" t="s">
        <v>14</v>
      </c>
      <c r="K10" s="86"/>
      <c r="L10" s="57"/>
      <c r="M10" s="45"/>
      <c r="N10" s="45"/>
      <c r="O10" s="86" t="s">
        <v>14</v>
      </c>
      <c r="P10" s="86"/>
      <c r="Q10" s="57"/>
      <c r="R10" s="45"/>
      <c r="S10" s="45"/>
      <c r="T10" s="86" t="s">
        <v>14</v>
      </c>
      <c r="U10" s="86"/>
      <c r="V10" s="57"/>
      <c r="W10" s="45"/>
      <c r="X10" s="45"/>
      <c r="Y10" s="86"/>
      <c r="Z10" s="86"/>
      <c r="AA10" s="57"/>
      <c r="AB10" s="45"/>
      <c r="AC10" s="45"/>
      <c r="AD10" s="86"/>
      <c r="AE10" s="86"/>
      <c r="AF10" s="57"/>
      <c r="AG10" s="45"/>
      <c r="AH10" s="45"/>
    </row>
    <row r="11" spans="2:34" s="46" customFormat="1" x14ac:dyDescent="0.25">
      <c r="B11" s="49" t="s">
        <v>35</v>
      </c>
      <c r="C11" s="47" t="s">
        <v>37</v>
      </c>
      <c r="D11" s="48"/>
      <c r="E11" s="49" t="s">
        <v>35</v>
      </c>
      <c r="F11" s="50" t="s">
        <v>15</v>
      </c>
      <c r="G11" s="50" t="s">
        <v>37</v>
      </c>
      <c r="H11" s="51"/>
      <c r="I11" s="45"/>
      <c r="J11" s="49" t="s">
        <v>35</v>
      </c>
      <c r="K11" s="50" t="s">
        <v>15</v>
      </c>
      <c r="L11" s="50" t="s">
        <v>37</v>
      </c>
      <c r="M11" s="51"/>
      <c r="N11" s="45"/>
      <c r="O11" s="49" t="s">
        <v>35</v>
      </c>
      <c r="P11" s="50" t="s">
        <v>15</v>
      </c>
      <c r="Q11" s="50" t="s">
        <v>37</v>
      </c>
      <c r="R11" s="51"/>
      <c r="S11" s="45"/>
      <c r="T11" s="49" t="s">
        <v>35</v>
      </c>
      <c r="U11" s="50" t="s">
        <v>15</v>
      </c>
      <c r="V11" s="50" t="s">
        <v>37</v>
      </c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31</v>
      </c>
      <c r="C12" s="53">
        <v>666</v>
      </c>
      <c r="E12" s="52" t="s">
        <v>53</v>
      </c>
      <c r="F12" s="55">
        <f>(G9/365)*217</f>
        <v>0</v>
      </c>
      <c r="G12" s="55">
        <f>F12+C12</f>
        <v>666</v>
      </c>
      <c r="H12" s="56"/>
      <c r="I12" s="45"/>
      <c r="J12" s="52" t="s">
        <v>70</v>
      </c>
      <c r="K12" s="55">
        <f>(L9/360)*148</f>
        <v>0</v>
      </c>
      <c r="L12" s="55">
        <v>666</v>
      </c>
      <c r="M12" s="56"/>
      <c r="N12" s="45"/>
      <c r="O12" s="52" t="s">
        <v>90</v>
      </c>
      <c r="P12" s="55">
        <f>(Q9/360)*148</f>
        <v>0</v>
      </c>
      <c r="Q12" s="55">
        <v>666</v>
      </c>
      <c r="R12" s="56"/>
      <c r="S12" s="45"/>
      <c r="T12" s="52" t="s">
        <v>103</v>
      </c>
      <c r="U12" s="55">
        <f>V9</f>
        <v>0</v>
      </c>
      <c r="V12" s="55">
        <f>U12+Q12</f>
        <v>666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32</v>
      </c>
      <c r="C13" s="53">
        <v>666</v>
      </c>
      <c r="E13" s="54" t="s">
        <v>54</v>
      </c>
      <c r="F13" s="55"/>
      <c r="G13" s="55">
        <f t="shared" ref="G13:G23" si="0">F13+C13</f>
        <v>666</v>
      </c>
      <c r="H13" s="76"/>
      <c r="I13" s="45"/>
      <c r="J13" s="54" t="s">
        <v>71</v>
      </c>
      <c r="K13" s="55"/>
      <c r="L13" s="55">
        <v>666</v>
      </c>
      <c r="M13" s="76"/>
      <c r="N13" s="45"/>
      <c r="O13" s="54" t="s">
        <v>91</v>
      </c>
      <c r="P13" s="55"/>
      <c r="Q13" s="55">
        <v>666</v>
      </c>
      <c r="R13" s="76"/>
      <c r="S13" s="45"/>
      <c r="T13" s="54" t="s">
        <v>104</v>
      </c>
      <c r="U13" s="55"/>
      <c r="V13" s="55">
        <f t="shared" ref="V13:V23" si="1">U13+Q13</f>
        <v>666</v>
      </c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33</v>
      </c>
      <c r="C14" s="53">
        <v>666</v>
      </c>
      <c r="E14" s="54" t="s">
        <v>55</v>
      </c>
      <c r="F14" s="55"/>
      <c r="G14" s="55">
        <f t="shared" si="0"/>
        <v>666</v>
      </c>
      <c r="H14" s="76"/>
      <c r="I14" s="45"/>
      <c r="J14" s="54" t="s">
        <v>75</v>
      </c>
      <c r="K14" s="55"/>
      <c r="L14" s="55">
        <v>666</v>
      </c>
      <c r="M14" s="76"/>
      <c r="N14" s="45"/>
      <c r="O14" s="54" t="s">
        <v>92</v>
      </c>
      <c r="P14" s="55"/>
      <c r="Q14" s="55">
        <v>666</v>
      </c>
      <c r="R14" s="76"/>
      <c r="S14" s="45"/>
      <c r="T14" s="54" t="s">
        <v>105</v>
      </c>
      <c r="U14" s="55"/>
      <c r="V14" s="55">
        <f t="shared" si="1"/>
        <v>666</v>
      </c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34</v>
      </c>
      <c r="C15" s="53">
        <v>666</v>
      </c>
      <c r="E15" s="54" t="s">
        <v>56</v>
      </c>
      <c r="F15" s="55"/>
      <c r="G15" s="55">
        <f t="shared" si="0"/>
        <v>666</v>
      </c>
      <c r="H15" s="56"/>
      <c r="I15" s="45"/>
      <c r="J15" s="54" t="s">
        <v>76</v>
      </c>
      <c r="K15" s="55"/>
      <c r="L15" s="55">
        <v>666</v>
      </c>
      <c r="M15" s="56"/>
      <c r="N15" s="45"/>
      <c r="O15" s="54" t="s">
        <v>93</v>
      </c>
      <c r="P15" s="55"/>
      <c r="Q15" s="55">
        <v>666</v>
      </c>
      <c r="R15" s="56"/>
      <c r="S15" s="45"/>
      <c r="T15" s="54" t="s">
        <v>106</v>
      </c>
      <c r="U15" s="55"/>
      <c r="V15" s="55">
        <f t="shared" si="1"/>
        <v>666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42</v>
      </c>
      <c r="C16" s="53">
        <v>666</v>
      </c>
      <c r="E16" s="54" t="s">
        <v>57</v>
      </c>
      <c r="F16" s="55"/>
      <c r="G16" s="55">
        <f t="shared" si="0"/>
        <v>666</v>
      </c>
      <c r="H16" s="56"/>
      <c r="I16" s="45"/>
      <c r="J16" s="54" t="s">
        <v>77</v>
      </c>
      <c r="K16" s="55"/>
      <c r="L16" s="55">
        <v>666</v>
      </c>
      <c r="M16" s="56"/>
      <c r="N16" s="45"/>
      <c r="O16" s="54" t="s">
        <v>94</v>
      </c>
      <c r="P16" s="55"/>
      <c r="Q16" s="55">
        <v>666</v>
      </c>
      <c r="R16" s="56"/>
      <c r="S16" s="45"/>
      <c r="T16" s="54" t="s">
        <v>107</v>
      </c>
      <c r="U16" s="55"/>
      <c r="V16" s="55">
        <f t="shared" si="1"/>
        <v>666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43</v>
      </c>
      <c r="C17" s="53">
        <v>666</v>
      </c>
      <c r="E17" s="54" t="s">
        <v>58</v>
      </c>
      <c r="F17" s="55"/>
      <c r="G17" s="55">
        <f t="shared" si="0"/>
        <v>666</v>
      </c>
      <c r="H17" s="56"/>
      <c r="I17" s="45"/>
      <c r="J17" s="54" t="s">
        <v>78</v>
      </c>
      <c r="K17" s="55"/>
      <c r="L17" s="55">
        <v>666</v>
      </c>
      <c r="M17" s="56"/>
      <c r="N17" s="45"/>
      <c r="O17" s="54" t="s">
        <v>95</v>
      </c>
      <c r="P17" s="55"/>
      <c r="Q17" s="55">
        <v>666</v>
      </c>
      <c r="R17" s="56"/>
      <c r="S17" s="45"/>
      <c r="T17" s="54" t="s">
        <v>108</v>
      </c>
      <c r="U17" s="55"/>
      <c r="V17" s="55">
        <f t="shared" si="1"/>
        <v>666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44</v>
      </c>
      <c r="C18" s="53">
        <v>666</v>
      </c>
      <c r="E18" s="54" t="s">
        <v>59</v>
      </c>
      <c r="F18" s="55"/>
      <c r="G18" s="55">
        <f t="shared" si="0"/>
        <v>666</v>
      </c>
      <c r="H18" s="56"/>
      <c r="I18" s="45"/>
      <c r="J18" s="54" t="s">
        <v>79</v>
      </c>
      <c r="K18" s="55"/>
      <c r="L18" s="55">
        <v>666</v>
      </c>
      <c r="M18" s="56"/>
      <c r="N18" s="45"/>
      <c r="O18" s="54" t="s">
        <v>96</v>
      </c>
      <c r="P18" s="55"/>
      <c r="Q18" s="55">
        <v>666</v>
      </c>
      <c r="R18" s="56"/>
      <c r="S18" s="45"/>
      <c r="T18" s="54" t="s">
        <v>109</v>
      </c>
      <c r="U18" s="55"/>
      <c r="V18" s="55">
        <f t="shared" si="1"/>
        <v>666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45</v>
      </c>
      <c r="C19" s="53">
        <v>666</v>
      </c>
      <c r="E19" s="54" t="s">
        <v>60</v>
      </c>
      <c r="F19" s="55"/>
      <c r="G19" s="55">
        <f t="shared" si="0"/>
        <v>666</v>
      </c>
      <c r="H19" s="56"/>
      <c r="I19" s="45"/>
      <c r="J19" s="54" t="s">
        <v>80</v>
      </c>
      <c r="K19" s="55"/>
      <c r="L19" s="55">
        <v>666</v>
      </c>
      <c r="M19" s="56"/>
      <c r="N19" s="45"/>
      <c r="O19" s="54" t="s">
        <v>97</v>
      </c>
      <c r="P19" s="55"/>
      <c r="Q19" s="55">
        <v>666</v>
      </c>
      <c r="R19" s="56"/>
      <c r="S19" s="45"/>
      <c r="T19" s="54" t="s">
        <v>74</v>
      </c>
      <c r="U19" s="55"/>
      <c r="V19" s="55">
        <f t="shared" si="1"/>
        <v>666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46</v>
      </c>
      <c r="C20" s="53">
        <v>666</v>
      </c>
      <c r="E20" s="54" t="s">
        <v>61</v>
      </c>
      <c r="F20" s="55"/>
      <c r="G20" s="55">
        <f t="shared" si="0"/>
        <v>666</v>
      </c>
      <c r="H20" s="56"/>
      <c r="I20" s="45"/>
      <c r="J20" s="54" t="s">
        <v>81</v>
      </c>
      <c r="K20" s="55"/>
      <c r="L20" s="55">
        <v>666</v>
      </c>
      <c r="M20" s="56"/>
      <c r="N20" s="45"/>
      <c r="O20" s="54" t="s">
        <v>98</v>
      </c>
      <c r="P20" s="55"/>
      <c r="Q20" s="55">
        <v>666</v>
      </c>
      <c r="R20" s="56"/>
      <c r="S20" s="45"/>
      <c r="T20" s="54" t="s">
        <v>110</v>
      </c>
      <c r="U20" s="55"/>
      <c r="V20" s="55">
        <f t="shared" si="1"/>
        <v>666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47</v>
      </c>
      <c r="C21" s="53">
        <v>666</v>
      </c>
      <c r="E21" s="54" t="s">
        <v>62</v>
      </c>
      <c r="F21" s="55"/>
      <c r="G21" s="55">
        <f t="shared" si="0"/>
        <v>666</v>
      </c>
      <c r="H21" s="56"/>
      <c r="I21" s="45"/>
      <c r="J21" s="54" t="s">
        <v>82</v>
      </c>
      <c r="K21" s="55"/>
      <c r="L21" s="55">
        <v>666</v>
      </c>
      <c r="M21" s="56"/>
      <c r="N21" s="45"/>
      <c r="O21" s="54" t="s">
        <v>73</v>
      </c>
      <c r="P21" s="55"/>
      <c r="Q21" s="55">
        <v>666</v>
      </c>
      <c r="R21" s="56"/>
      <c r="S21" s="45"/>
      <c r="T21" s="54" t="s">
        <v>111</v>
      </c>
      <c r="U21" s="55"/>
      <c r="V21" s="55">
        <f t="shared" si="1"/>
        <v>666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48</v>
      </c>
      <c r="C22" s="53">
        <v>666</v>
      </c>
      <c r="E22" s="54" t="s">
        <v>63</v>
      </c>
      <c r="F22" s="55"/>
      <c r="G22" s="55">
        <f t="shared" si="0"/>
        <v>666</v>
      </c>
      <c r="H22" s="56"/>
      <c r="I22" s="45"/>
      <c r="J22" s="54" t="s">
        <v>83</v>
      </c>
      <c r="K22" s="55"/>
      <c r="L22" s="55">
        <v>666</v>
      </c>
      <c r="M22" s="56"/>
      <c r="N22" s="45"/>
      <c r="O22" s="54" t="s">
        <v>99</v>
      </c>
      <c r="P22" s="55"/>
      <c r="Q22" s="55">
        <v>666</v>
      </c>
      <c r="R22" s="56"/>
      <c r="S22" s="45"/>
      <c r="T22" s="54" t="s">
        <v>112</v>
      </c>
      <c r="U22" s="55"/>
      <c r="V22" s="55">
        <f t="shared" si="1"/>
        <v>666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49</v>
      </c>
      <c r="C23" s="53">
        <v>666</v>
      </c>
      <c r="E23" s="54" t="s">
        <v>64</v>
      </c>
      <c r="F23" s="55"/>
      <c r="G23" s="55">
        <f t="shared" si="0"/>
        <v>666</v>
      </c>
      <c r="H23" s="56"/>
      <c r="I23" s="45"/>
      <c r="J23" s="54" t="s">
        <v>72</v>
      </c>
      <c r="K23" s="55"/>
      <c r="L23" s="55">
        <v>666</v>
      </c>
      <c r="M23" s="56"/>
      <c r="N23" s="45"/>
      <c r="O23" s="54" t="s">
        <v>100</v>
      </c>
      <c r="P23" s="55"/>
      <c r="Q23" s="55">
        <v>666</v>
      </c>
      <c r="R23" s="56"/>
      <c r="S23" s="45"/>
      <c r="T23" s="54" t="s">
        <v>113</v>
      </c>
      <c r="U23" s="55"/>
      <c r="V23" s="55">
        <f t="shared" si="1"/>
        <v>666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2020-08-04T11:31:31Z</dcterms:modified>
</cp:coreProperties>
</file>