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OMARCA PIUMHI\Contrato nº 04 2019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K23" i="3" l="1"/>
  <c r="K13" i="3"/>
  <c r="K14" i="3"/>
  <c r="K15" i="3"/>
  <c r="K16" i="3"/>
  <c r="K17" i="3"/>
  <c r="K18" i="3"/>
  <c r="K19" i="3"/>
  <c r="K20" i="3"/>
  <c r="K21" i="3"/>
  <c r="K22" i="3"/>
  <c r="K12" i="3"/>
  <c r="D9" i="3" l="1"/>
  <c r="G13" i="3" l="1"/>
  <c r="G14" i="3"/>
  <c r="G15" i="3"/>
  <c r="G16" i="3"/>
  <c r="G17" i="3"/>
  <c r="G18" i="3"/>
  <c r="G19" i="3"/>
  <c r="G20" i="3"/>
  <c r="G21" i="3"/>
  <c r="G22" i="3"/>
  <c r="G23" i="3"/>
  <c r="I9" i="3" l="1"/>
  <c r="G9" i="3" l="1"/>
  <c r="G12" i="3" s="1"/>
  <c r="G4" i="4"/>
  <c r="AF9" i="3"/>
  <c r="AE3" i="3"/>
  <c r="AA9" i="3"/>
  <c r="Z12" i="3" s="1"/>
  <c r="Z3" i="3"/>
  <c r="L9" i="3"/>
  <c r="B2" i="4"/>
  <c r="AA12" i="3" l="1"/>
  <c r="G23" i="4"/>
  <c r="H17" i="4"/>
  <c r="H23" i="4"/>
  <c r="H11" i="4"/>
  <c r="G5" i="4"/>
  <c r="G11" i="4"/>
  <c r="G17" i="4"/>
  <c r="I11" i="4" l="1"/>
  <c r="I23" i="4"/>
  <c r="N9" i="3"/>
  <c r="S9" i="3" s="1"/>
  <c r="I17" i="4"/>
  <c r="J2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<sst xmlns="http://schemas.openxmlformats.org/spreadsheetml/2006/main" count="161" uniqueCount="73">
  <si>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</si>
  <si>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</si>
  <si>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</si>
  <si>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</si>
  <si>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</si>
  <si>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</si>
  <si>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</si>
  <si>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</si>
  <si>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</si>
  <si>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</si>
  <si>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</si>
  <si>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</si>
  <si>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</si>
  <si>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</si>
  <si>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</si>
  <si>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</si>
  <si>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</si>
  <si>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</si>
  <si>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</si>
  <si>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</si>
  <si>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</si>
  <si>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</si>
  <si>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</si>
  <si>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</si>
  <si>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</si>
  <si>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08/05/2020 a 07/05/2021</t>
  </si>
  <si>
    <t>1º</t>
  </si>
  <si>
    <t>2º</t>
  </si>
  <si>
    <t>3º</t>
  </si>
  <si>
    <t>4º</t>
  </si>
  <si>
    <t>Parcela nº</t>
  </si>
  <si>
    <t>Valor Parcela</t>
  </si>
  <si>
    <t>APOSTILAMENTO 03/2019 - REAJUSTE</t>
  </si>
  <si>
    <t>Vigência a partir de 12/08/2019</t>
  </si>
  <si>
    <t>ADITIVO 05/2020 - PRORROGAÇÃO</t>
  </si>
  <si>
    <t>ADITIVO 01/2020</t>
  </si>
  <si>
    <t>DESCRIÇÃO</t>
  </si>
  <si>
    <t>Serv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</si>
  <si>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</si>
  <si>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</si>
  <si>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</si>
  <si>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</si>
  <si>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</si>
  <si>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</si>
  <si>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</si>
  <si>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</si>
  <si>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</si>
  <si>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</si>
  <si>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</si>
  <si>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</si>
  <si>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</si>
  <si>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</si>
  <si>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</si>
  <si>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</si>
  <si>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</si>
  <si>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</si>
  <si>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</si>
  <si>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ADITIVO 01/2020 - PRORROGAÇÃO</t>
  </si>
  <si>
    <t>CONTRATO 04/2019/BAR</t>
  </si>
  <si>
    <t>25/02/2019 a 24/02/2020</t>
  </si>
  <si>
    <t>23209.003638/2018-07</t>
  </si>
  <si>
    <t>25/02/2020 a 24/02/2021</t>
  </si>
  <si>
    <t>23209.000016/2020-33</t>
  </si>
  <si>
    <t>Conexão de internet</t>
  </si>
  <si>
    <t xml:space="preserve">DESCRIÇÃO </t>
  </si>
  <si>
    <t>TA.... - ..... - Vigência a partir de .......</t>
  </si>
  <si>
    <t>....APOSTILAMENTO - ..... - Vigência a partir de ....</t>
  </si>
  <si>
    <t>TA Nº 02/2020 - ACRÉSCIMO -  - Vigência ....</t>
  </si>
  <si>
    <t>ADITIVO 02/2020</t>
  </si>
  <si>
    <t>23209.000266/2020-73</t>
  </si>
  <si>
    <t>ADITIVO 02/2020 - Acréscimo</t>
  </si>
  <si>
    <t>Vigência - 25/02/2020</t>
  </si>
  <si>
    <t>24º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</si>
</sst>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3"/>
    <xf numFmtId="44" fontId="0" fillId="0" borderId="0" xfId="0" applyNumberFormat="1" applyFill="1" applyBorder="1"/>
    <xf numFmtId="16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procedimento_trabalhar&amp;acao_origem=procedimento_visualizar&amp;id_procedimento=218138&amp;infra_sistema=100000100&amp;infra_unidade_atual=110001886&amp;infra_hash=70bc548483347f2d38caef23197501b9524bdaece2cca68cc53dfe61f87fa5d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E7" sqref="E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58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59</v>
      </c>
      <c r="E4" s="19">
        <v>40000</v>
      </c>
      <c r="F4" s="20"/>
      <c r="G4" s="21"/>
      <c r="H4" s="80" t="s">
        <v>60</v>
      </c>
      <c r="I4" s="5"/>
    </row>
    <row r="5" spans="2:10" x14ac:dyDescent="0.25">
      <c r="B5" s="75" t="s">
        <v>35</v>
      </c>
      <c r="C5" s="19" t="s">
        <v>10</v>
      </c>
      <c r="D5" s="23" t="s">
        <v>61</v>
      </c>
      <c r="E5" s="19"/>
      <c r="F5" s="20"/>
      <c r="G5" s="21"/>
      <c r="H5" s="23" t="s">
        <v>62</v>
      </c>
      <c r="I5" s="5"/>
    </row>
    <row r="6" spans="2:10" x14ac:dyDescent="0.25">
      <c r="B6" s="75" t="s">
        <v>68</v>
      </c>
      <c r="C6" s="19"/>
      <c r="D6" s="23"/>
      <c r="E6" s="19">
        <v>5999.84</v>
      </c>
      <c r="F6" s="20">
        <v>0.15</v>
      </c>
      <c r="G6" s="21"/>
      <c r="H6" s="23" t="s">
        <v>69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11</v>
      </c>
      <c r="C28" s="85"/>
      <c r="D28" s="86"/>
      <c r="E28" s="26">
        <f>SUM(E4:E27)</f>
        <v>45999.839999999997</v>
      </c>
      <c r="F28" s="27">
        <f>SUM(F4:F27)</f>
        <v>0.15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4" r:id="rId1" display="https://sei.ifmg.edu.br/sei/controlador.php?acao=procedimento_trabalhar&amp;acao_origem=procedimento_visualizar&amp;id_procedimento=218138&amp;infra_sistema=100000100&amp;infra_unidade_atual=110001886&amp;infra_hash=70bc548483347f2d38caef23197501b9524bdaece2cca68cc53dfe61f87fa5d2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B8" sqref="B8:G8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7" t="str">
        <f>'Resumo do Contrato'!B3</f>
        <v>CONTRATO 04/2019/BAR</v>
      </c>
      <c r="C2" s="87"/>
      <c r="D2" s="87"/>
      <c r="E2" s="87"/>
      <c r="F2" s="87"/>
      <c r="G2" s="87"/>
    </row>
    <row r="3" spans="2:9" x14ac:dyDescent="0.25">
      <c r="B3" s="59" t="s">
        <v>16</v>
      </c>
      <c r="C3" s="59" t="s">
        <v>36</v>
      </c>
      <c r="D3" s="59" t="s">
        <v>19</v>
      </c>
      <c r="E3" s="59" t="s">
        <v>20</v>
      </c>
      <c r="F3" s="59" t="s">
        <v>21</v>
      </c>
      <c r="G3" s="59" t="s">
        <v>22</v>
      </c>
    </row>
    <row r="4" spans="2:9" x14ac:dyDescent="0.25">
      <c r="B4" s="60">
        <v>1</v>
      </c>
      <c r="C4" s="60" t="s">
        <v>63</v>
      </c>
      <c r="D4" s="60" t="s">
        <v>37</v>
      </c>
      <c r="E4" s="60">
        <v>12</v>
      </c>
      <c r="F4" s="61">
        <v>3333.33</v>
      </c>
      <c r="G4" s="61">
        <f>E4*F4</f>
        <v>39999.96</v>
      </c>
    </row>
    <row r="5" spans="2:9" x14ac:dyDescent="0.25">
      <c r="B5" s="88" t="s">
        <v>17</v>
      </c>
      <c r="C5" s="88"/>
      <c r="D5" s="88"/>
      <c r="E5" s="88"/>
      <c r="F5" s="88"/>
      <c r="G5" s="62">
        <f>SUM(G4:G4)</f>
        <v>39999.96</v>
      </c>
    </row>
    <row r="8" spans="2:9" x14ac:dyDescent="0.25">
      <c r="B8" s="87" t="s">
        <v>67</v>
      </c>
      <c r="C8" s="87"/>
      <c r="D8" s="87"/>
      <c r="E8" s="87"/>
      <c r="F8" s="87"/>
      <c r="G8" s="87"/>
      <c r="H8" s="69" t="s">
        <v>23</v>
      </c>
      <c r="I8" s="70" t="s">
        <v>24</v>
      </c>
    </row>
    <row r="9" spans="2:9" x14ac:dyDescent="0.25">
      <c r="B9" s="59" t="s">
        <v>16</v>
      </c>
      <c r="C9" s="59" t="s">
        <v>64</v>
      </c>
      <c r="D9" s="59" t="s">
        <v>19</v>
      </c>
      <c r="E9" s="59" t="s">
        <v>20</v>
      </c>
      <c r="F9" s="59" t="s">
        <v>21</v>
      </c>
      <c r="G9" s="59" t="s">
        <v>22</v>
      </c>
      <c r="H9" s="61"/>
      <c r="I9" s="60"/>
    </row>
    <row r="10" spans="2:9" x14ac:dyDescent="0.25">
      <c r="B10" s="60"/>
      <c r="C10" s="60"/>
      <c r="D10" s="60"/>
      <c r="E10" s="60"/>
      <c r="F10" s="61"/>
      <c r="G10" s="61"/>
      <c r="H10" s="61"/>
      <c r="I10" s="61"/>
    </row>
    <row r="11" spans="2:9" x14ac:dyDescent="0.25">
      <c r="B11" s="88" t="s">
        <v>17</v>
      </c>
      <c r="C11" s="88"/>
      <c r="D11" s="88"/>
      <c r="E11" s="88"/>
      <c r="F11" s="88"/>
      <c r="G11" s="62">
        <f>SUM(G10:G10)</f>
        <v>0</v>
      </c>
      <c r="H11" s="62">
        <f>SUM(H10:H10)</f>
        <v>0</v>
      </c>
      <c r="I11" s="62">
        <f>SUM(I10:I10)</f>
        <v>0</v>
      </c>
    </row>
    <row r="12" spans="2:9" x14ac:dyDescent="0.25">
      <c r="G12" s="58"/>
    </row>
    <row r="14" spans="2:9" x14ac:dyDescent="0.25">
      <c r="B14" s="87" t="s">
        <v>65</v>
      </c>
      <c r="C14" s="87"/>
      <c r="D14" s="87"/>
      <c r="E14" s="87"/>
      <c r="F14" s="87"/>
      <c r="G14" s="87"/>
      <c r="H14" s="69" t="s">
        <v>23</v>
      </c>
      <c r="I14" s="70" t="s">
        <v>24</v>
      </c>
    </row>
    <row r="15" spans="2:9" x14ac:dyDescent="0.25">
      <c r="B15" s="63" t="s">
        <v>16</v>
      </c>
      <c r="C15" s="63" t="s">
        <v>18</v>
      </c>
      <c r="D15" s="63" t="s">
        <v>19</v>
      </c>
      <c r="E15" s="63" t="s">
        <v>20</v>
      </c>
      <c r="F15" s="63" t="s">
        <v>21</v>
      </c>
      <c r="G15" s="63" t="s">
        <v>22</v>
      </c>
      <c r="H15" s="61"/>
      <c r="I15" s="60"/>
    </row>
    <row r="16" spans="2:9" x14ac:dyDescent="0.25">
      <c r="B16" s="64"/>
      <c r="C16" s="64"/>
      <c r="D16" s="64"/>
      <c r="E16" s="64"/>
      <c r="F16" s="65"/>
      <c r="G16" s="65"/>
      <c r="H16" s="61"/>
      <c r="I16" s="61"/>
    </row>
    <row r="17" spans="2:10" x14ac:dyDescent="0.25">
      <c r="B17" s="88" t="s">
        <v>17</v>
      </c>
      <c r="C17" s="88"/>
      <c r="D17" s="88"/>
      <c r="E17" s="88"/>
      <c r="F17" s="88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7" t="s">
        <v>66</v>
      </c>
      <c r="C20" s="87"/>
      <c r="D20" s="87"/>
      <c r="E20" s="87"/>
      <c r="F20" s="87"/>
      <c r="G20" s="87"/>
      <c r="H20" s="69" t="s">
        <v>23</v>
      </c>
      <c r="I20" s="70" t="s">
        <v>24</v>
      </c>
    </row>
    <row r="21" spans="2:10" x14ac:dyDescent="0.25">
      <c r="B21" s="63" t="s">
        <v>16</v>
      </c>
      <c r="C21" s="63" t="s">
        <v>18</v>
      </c>
      <c r="D21" s="63" t="s">
        <v>19</v>
      </c>
      <c r="E21" s="63" t="s">
        <v>20</v>
      </c>
      <c r="F21" s="63" t="s">
        <v>21</v>
      </c>
      <c r="G21" s="63" t="s">
        <v>22</v>
      </c>
      <c r="H21" s="71"/>
      <c r="I21" s="72"/>
    </row>
    <row r="22" spans="2:10" x14ac:dyDescent="0.25">
      <c r="B22" s="73"/>
      <c r="C22" s="73"/>
      <c r="D22" s="73"/>
      <c r="E22" s="73"/>
      <c r="F22" s="74"/>
      <c r="G22" s="74"/>
      <c r="H22" s="74"/>
      <c r="I22" s="74"/>
    </row>
    <row r="23" spans="2:10" x14ac:dyDescent="0.25">
      <c r="B23" s="88" t="s">
        <v>17</v>
      </c>
      <c r="C23" s="88"/>
      <c r="D23" s="88"/>
      <c r="E23" s="88"/>
      <c r="F23" s="88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opLeftCell="K7" workbookViewId="0">
      <selection activeCell="U9" sqref="U9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Z1" s="77">
        <v>43958</v>
      </c>
      <c r="AC1" s="78"/>
      <c r="AE1" s="77">
        <v>43958</v>
      </c>
      <c r="AH1" s="78"/>
    </row>
    <row r="2" spans="2:34" s="77" customFormat="1" x14ac:dyDescent="0.25">
      <c r="I2" s="78"/>
      <c r="N2" s="78"/>
      <c r="S2" s="78"/>
      <c r="X2" s="78"/>
      <c r="Z2" s="77">
        <v>43689</v>
      </c>
      <c r="AC2" s="78"/>
      <c r="AE2" s="77">
        <v>43689</v>
      </c>
      <c r="AH2" s="78"/>
    </row>
    <row r="3" spans="2:34" s="79" customFormat="1" x14ac:dyDescent="0.25">
      <c r="Z3" s="79">
        <f>Z1-Z2</f>
        <v>269</v>
      </c>
      <c r="AE3" s="79">
        <f>AE1-AE2</f>
        <v>269</v>
      </c>
    </row>
    <row r="4" spans="2:34" s="79" customFormat="1" x14ac:dyDescent="0.25"/>
    <row r="5" spans="2:34" s="35" customFormat="1" x14ac:dyDescent="0.25">
      <c r="B5" s="87" t="str">
        <f>'Resumo do Contrato'!B3</f>
        <v>CONTRATO 04/2019/BAR</v>
      </c>
      <c r="C5" s="87"/>
      <c r="D5" s="87"/>
      <c r="E5" s="89" t="s">
        <v>57</v>
      </c>
      <c r="F5" s="89"/>
      <c r="G5" s="89"/>
      <c r="H5" s="89"/>
      <c r="I5" s="90" t="s">
        <v>6</v>
      </c>
      <c r="J5" s="89" t="s">
        <v>70</v>
      </c>
      <c r="K5" s="89"/>
      <c r="L5" s="89"/>
      <c r="M5" s="89"/>
      <c r="N5" s="90" t="s">
        <v>6</v>
      </c>
      <c r="O5" s="89"/>
      <c r="P5" s="89"/>
      <c r="Q5" s="89"/>
      <c r="R5" s="89"/>
      <c r="S5" s="90" t="s">
        <v>6</v>
      </c>
      <c r="T5" s="89"/>
      <c r="U5" s="89"/>
      <c r="V5" s="89"/>
      <c r="W5" s="89"/>
      <c r="X5" s="90" t="s">
        <v>6</v>
      </c>
      <c r="Y5" s="89" t="s">
        <v>32</v>
      </c>
      <c r="Z5" s="89"/>
      <c r="AA5" s="89"/>
      <c r="AB5" s="89"/>
      <c r="AC5" s="90" t="s">
        <v>6</v>
      </c>
      <c r="AD5" s="89" t="s">
        <v>34</v>
      </c>
      <c r="AE5" s="89"/>
      <c r="AF5" s="89"/>
      <c r="AG5" s="89"/>
      <c r="AH5" s="90" t="s">
        <v>6</v>
      </c>
    </row>
    <row r="6" spans="2:34" s="35" customFormat="1" x14ac:dyDescent="0.25">
      <c r="B6" s="92" t="str">
        <f>'Resumo do Contrato'!D4</f>
        <v>25/02/2019 a 24/02/2020</v>
      </c>
      <c r="C6" s="92"/>
      <c r="D6" s="92"/>
      <c r="E6" s="89" t="s">
        <v>61</v>
      </c>
      <c r="F6" s="89"/>
      <c r="G6" s="89"/>
      <c r="H6" s="89"/>
      <c r="I6" s="90"/>
      <c r="J6" s="89" t="s">
        <v>71</v>
      </c>
      <c r="K6" s="89"/>
      <c r="L6" s="89"/>
      <c r="M6" s="89"/>
      <c r="N6" s="90"/>
      <c r="O6" s="89"/>
      <c r="P6" s="89"/>
      <c r="Q6" s="89"/>
      <c r="R6" s="89"/>
      <c r="S6" s="90"/>
      <c r="T6" s="89"/>
      <c r="U6" s="89"/>
      <c r="V6" s="89"/>
      <c r="W6" s="89"/>
      <c r="X6" s="90"/>
      <c r="Y6" s="89" t="s">
        <v>33</v>
      </c>
      <c r="Z6" s="89"/>
      <c r="AA6" s="89"/>
      <c r="AB6" s="89"/>
      <c r="AC6" s="90"/>
      <c r="AD6" s="89" t="s">
        <v>25</v>
      </c>
      <c r="AE6" s="89"/>
      <c r="AF6" s="89"/>
      <c r="AG6" s="89"/>
      <c r="AH6" s="90"/>
    </row>
    <row r="7" spans="2:34" s="35" customFormat="1" x14ac:dyDescent="0.25">
      <c r="B7" s="87"/>
      <c r="C7" s="87"/>
      <c r="D7" s="87"/>
      <c r="E7" s="89"/>
      <c r="F7" s="89"/>
      <c r="G7" s="89"/>
      <c r="H7" s="89"/>
      <c r="I7" s="90"/>
      <c r="J7" s="89"/>
      <c r="K7" s="89"/>
      <c r="L7" s="89"/>
      <c r="M7" s="89"/>
      <c r="N7" s="90"/>
      <c r="O7" s="89"/>
      <c r="P7" s="89"/>
      <c r="Q7" s="89"/>
      <c r="R7" s="89"/>
      <c r="S7" s="90"/>
      <c r="T7" s="89"/>
      <c r="U7" s="89"/>
      <c r="V7" s="89"/>
      <c r="W7" s="89"/>
      <c r="X7" s="90"/>
      <c r="Y7" s="89"/>
      <c r="Z7" s="89"/>
      <c r="AA7" s="89"/>
      <c r="AB7" s="89"/>
      <c r="AC7" s="90"/>
      <c r="AD7" s="89"/>
      <c r="AE7" s="89"/>
      <c r="AF7" s="89"/>
      <c r="AG7" s="89"/>
      <c r="AH7" s="90"/>
    </row>
    <row r="8" spans="2:34" s="36" customFormat="1" ht="30" x14ac:dyDescent="0.25">
      <c r="B8" s="93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24</v>
      </c>
      <c r="H8" s="38" t="s">
        <v>5</v>
      </c>
      <c r="I8" s="90"/>
      <c r="J8" s="37" t="s">
        <v>12</v>
      </c>
      <c r="K8" s="37" t="s">
        <v>13</v>
      </c>
      <c r="L8" s="37" t="s">
        <v>24</v>
      </c>
      <c r="M8" s="38" t="s">
        <v>5</v>
      </c>
      <c r="N8" s="90"/>
      <c r="O8" s="37" t="s">
        <v>12</v>
      </c>
      <c r="P8" s="37" t="s">
        <v>13</v>
      </c>
      <c r="Q8" s="37" t="s">
        <v>24</v>
      </c>
      <c r="R8" s="38" t="s">
        <v>5</v>
      </c>
      <c r="S8" s="90"/>
      <c r="T8" s="37" t="s">
        <v>12</v>
      </c>
      <c r="U8" s="37" t="s">
        <v>13</v>
      </c>
      <c r="V8" s="37" t="s">
        <v>24</v>
      </c>
      <c r="W8" s="38" t="s">
        <v>5</v>
      </c>
      <c r="X8" s="90"/>
      <c r="Y8" s="37" t="s">
        <v>12</v>
      </c>
      <c r="Z8" s="37" t="s">
        <v>13</v>
      </c>
      <c r="AA8" s="37" t="s">
        <v>24</v>
      </c>
      <c r="AB8" s="38" t="s">
        <v>5</v>
      </c>
      <c r="AC8" s="90"/>
      <c r="AD8" s="37" t="s">
        <v>12</v>
      </c>
      <c r="AE8" s="37" t="s">
        <v>13</v>
      </c>
      <c r="AF8" s="37" t="s">
        <v>24</v>
      </c>
      <c r="AG8" s="38" t="s">
        <v>5</v>
      </c>
      <c r="AH8" s="90"/>
    </row>
    <row r="9" spans="2:34" s="35" customFormat="1" x14ac:dyDescent="0.25">
      <c r="B9" s="93"/>
      <c r="C9" s="39"/>
      <c r="D9" s="40">
        <f>SUM(C12:C23)</f>
        <v>40000.000000000015</v>
      </c>
      <c r="E9" s="40"/>
      <c r="F9" s="40">
        <v>40000</v>
      </c>
      <c r="G9" s="40">
        <f>F9-D9</f>
        <v>0</v>
      </c>
      <c r="H9" s="41">
        <v>40000</v>
      </c>
      <c r="I9" s="42">
        <f>H9+D9</f>
        <v>80000.000000000015</v>
      </c>
      <c r="J9" s="40">
        <v>3833.32</v>
      </c>
      <c r="K9" s="40">
        <v>45999.839999999997</v>
      </c>
      <c r="L9" s="40">
        <f>K9-F9</f>
        <v>5999.8399999999965</v>
      </c>
      <c r="M9" s="41">
        <v>5999.84</v>
      </c>
      <c r="N9" s="42">
        <f>M9+I9</f>
        <v>85999.840000000011</v>
      </c>
      <c r="O9" s="40"/>
      <c r="P9" s="40"/>
      <c r="Q9" s="40"/>
      <c r="R9" s="41"/>
      <c r="S9" s="42">
        <f>R9+N9</f>
        <v>85999.840000000011</v>
      </c>
      <c r="T9" s="40"/>
      <c r="U9" s="40"/>
      <c r="V9" s="40"/>
      <c r="W9" s="41"/>
      <c r="X9" s="42">
        <f>W9+S9</f>
        <v>85999.840000000011</v>
      </c>
      <c r="Y9" s="40"/>
      <c r="Z9" s="40"/>
      <c r="AA9" s="40">
        <f>Z9-U9</f>
        <v>0</v>
      </c>
      <c r="AB9" s="41">
        <v>8415.7939726026616</v>
      </c>
      <c r="AC9" s="42">
        <f>AB9+X9</f>
        <v>94415.633972602678</v>
      </c>
      <c r="AD9" s="40"/>
      <c r="AE9" s="40">
        <v>529393.53999999992</v>
      </c>
      <c r="AF9" s="40">
        <f>AE9-Z9</f>
        <v>529393.53999999992</v>
      </c>
      <c r="AG9" s="41">
        <v>529393.54</v>
      </c>
      <c r="AH9" s="42">
        <f>AG9+AC9</f>
        <v>623809.1739726027</v>
      </c>
    </row>
    <row r="10" spans="2:34" s="35" customFormat="1" x14ac:dyDescent="0.25">
      <c r="B10" s="91" t="s">
        <v>14</v>
      </c>
      <c r="C10" s="91"/>
      <c r="D10" s="43"/>
      <c r="E10" s="91" t="s">
        <v>14</v>
      </c>
      <c r="F10" s="91"/>
      <c r="G10" s="44"/>
      <c r="H10" s="45"/>
      <c r="I10" s="45"/>
      <c r="J10" s="91" t="s">
        <v>14</v>
      </c>
      <c r="K10" s="91"/>
      <c r="L10" s="57"/>
      <c r="M10" s="45"/>
      <c r="N10" s="45"/>
      <c r="O10" s="91" t="s">
        <v>14</v>
      </c>
      <c r="P10" s="91"/>
      <c r="Q10" s="57"/>
      <c r="R10" s="45"/>
      <c r="S10" s="45"/>
      <c r="T10" s="91" t="s">
        <v>14</v>
      </c>
      <c r="U10" s="91"/>
      <c r="V10" s="57"/>
      <c r="W10" s="45"/>
      <c r="X10" s="45"/>
      <c r="Y10" s="91" t="s">
        <v>14</v>
      </c>
      <c r="Z10" s="91"/>
      <c r="AA10" s="57"/>
      <c r="AB10" s="45"/>
      <c r="AC10" s="45"/>
      <c r="AD10" s="91" t="s">
        <v>14</v>
      </c>
      <c r="AE10" s="91"/>
      <c r="AF10" s="57"/>
      <c r="AG10" s="45"/>
      <c r="AH10" s="45"/>
    </row>
    <row r="11" spans="2:34" s="46" customFormat="1" x14ac:dyDescent="0.25">
      <c r="B11" s="49" t="s">
        <v>30</v>
      </c>
      <c r="C11" s="47" t="s">
        <v>31</v>
      </c>
      <c r="D11" s="48"/>
      <c r="E11" s="49" t="s">
        <v>30</v>
      </c>
      <c r="F11" s="50" t="s">
        <v>15</v>
      </c>
      <c r="G11" s="50" t="s">
        <v>31</v>
      </c>
      <c r="H11" s="51"/>
      <c r="I11" s="45"/>
      <c r="J11" s="49" t="s">
        <v>30</v>
      </c>
      <c r="K11" s="50" t="s">
        <v>15</v>
      </c>
      <c r="L11" s="50" t="s">
        <v>31</v>
      </c>
      <c r="M11" s="51"/>
      <c r="N11" s="45"/>
      <c r="O11" s="49" t="s">
        <v>30</v>
      </c>
      <c r="P11" s="50" t="s">
        <v>15</v>
      </c>
      <c r="Q11" s="50" t="s">
        <v>31</v>
      </c>
      <c r="R11" s="51"/>
      <c r="S11" s="45"/>
      <c r="T11" s="49" t="s">
        <v>30</v>
      </c>
      <c r="U11" s="50" t="s">
        <v>15</v>
      </c>
      <c r="V11" s="50" t="s">
        <v>31</v>
      </c>
      <c r="W11" s="51"/>
      <c r="X11" s="45"/>
      <c r="Y11" s="49" t="s">
        <v>30</v>
      </c>
      <c r="Z11" s="50" t="s">
        <v>15</v>
      </c>
      <c r="AA11" s="50" t="s">
        <v>31</v>
      </c>
      <c r="AB11" s="51"/>
      <c r="AC11" s="45"/>
      <c r="AD11" s="49" t="s">
        <v>30</v>
      </c>
      <c r="AE11" s="50" t="s">
        <v>15</v>
      </c>
      <c r="AF11" s="50" t="s">
        <v>31</v>
      </c>
      <c r="AG11" s="51"/>
      <c r="AH11" s="45"/>
    </row>
    <row r="12" spans="2:34" s="35" customFormat="1" x14ac:dyDescent="0.25">
      <c r="B12" s="52" t="s">
        <v>26</v>
      </c>
      <c r="C12" s="53">
        <v>3333.33</v>
      </c>
      <c r="E12" s="52" t="s">
        <v>46</v>
      </c>
      <c r="F12" s="55"/>
      <c r="G12" s="55">
        <f>F12+C12</f>
        <v>3333.33</v>
      </c>
      <c r="H12" s="56"/>
      <c r="I12" s="45"/>
      <c r="J12" s="52" t="s">
        <v>46</v>
      </c>
      <c r="K12" s="55">
        <f>L12-G12</f>
        <v>499.99000000000024</v>
      </c>
      <c r="L12" s="55">
        <v>3833.32</v>
      </c>
      <c r="M12" s="56"/>
      <c r="N12" s="45"/>
      <c r="O12" s="52"/>
      <c r="P12" s="55"/>
      <c r="Q12" s="55"/>
      <c r="R12" s="56"/>
      <c r="S12" s="45"/>
      <c r="T12" s="52"/>
      <c r="U12" s="55"/>
      <c r="V12" s="55"/>
      <c r="W12" s="56"/>
      <c r="X12" s="45"/>
      <c r="Y12" s="52" t="s">
        <v>28</v>
      </c>
      <c r="Z12" s="55">
        <f>(AA9/365)*269</f>
        <v>0</v>
      </c>
      <c r="AA12" s="55">
        <f>Z12+V12</f>
        <v>0</v>
      </c>
      <c r="AB12" s="56"/>
      <c r="AC12" s="45"/>
      <c r="AD12" s="52" t="s">
        <v>29</v>
      </c>
      <c r="AE12" s="55"/>
      <c r="AF12" s="55">
        <v>529393.53999999992</v>
      </c>
      <c r="AG12" s="56"/>
      <c r="AH12" s="45"/>
    </row>
    <row r="13" spans="2:34" s="35" customFormat="1" x14ac:dyDescent="0.25">
      <c r="B13" s="52" t="s">
        <v>27</v>
      </c>
      <c r="C13" s="53">
        <v>3333.33</v>
      </c>
      <c r="E13" s="54" t="s">
        <v>47</v>
      </c>
      <c r="F13" s="55"/>
      <c r="G13" s="55">
        <f t="shared" ref="G13:G23" si="0">F13+C13</f>
        <v>3333.33</v>
      </c>
      <c r="H13" s="76"/>
      <c r="I13" s="45"/>
      <c r="J13" s="54" t="s">
        <v>47</v>
      </c>
      <c r="K13" s="55">
        <f t="shared" ref="K13:K22" si="1">L13-G13</f>
        <v>499.99000000000024</v>
      </c>
      <c r="L13" s="55">
        <v>3833.32</v>
      </c>
      <c r="M13" s="76"/>
      <c r="N13" s="45"/>
      <c r="O13" s="54"/>
      <c r="P13" s="55"/>
      <c r="Q13" s="55"/>
      <c r="R13" s="76"/>
      <c r="S13" s="45"/>
      <c r="T13" s="54"/>
      <c r="U13" s="55"/>
      <c r="V13" s="55"/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28</v>
      </c>
      <c r="C14" s="53">
        <v>3333.33</v>
      </c>
      <c r="E14" s="54" t="s">
        <v>48</v>
      </c>
      <c r="F14" s="55"/>
      <c r="G14" s="55">
        <f t="shared" si="0"/>
        <v>3333.33</v>
      </c>
      <c r="H14" s="76"/>
      <c r="I14" s="45"/>
      <c r="J14" s="54" t="s">
        <v>48</v>
      </c>
      <c r="K14" s="55">
        <f t="shared" si="1"/>
        <v>499.99000000000024</v>
      </c>
      <c r="L14" s="55">
        <v>3833.32</v>
      </c>
      <c r="M14" s="76"/>
      <c r="N14" s="45"/>
      <c r="O14" s="54"/>
      <c r="P14" s="55"/>
      <c r="Q14" s="55"/>
      <c r="R14" s="76"/>
      <c r="S14" s="45"/>
      <c r="T14" s="54"/>
      <c r="U14" s="55"/>
      <c r="V14" s="55"/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29</v>
      </c>
      <c r="C15" s="53">
        <v>3333.33</v>
      </c>
      <c r="E15" s="54" t="s">
        <v>49</v>
      </c>
      <c r="F15" s="55"/>
      <c r="G15" s="55">
        <f t="shared" si="0"/>
        <v>3333.33</v>
      </c>
      <c r="H15" s="56"/>
      <c r="I15" s="45"/>
      <c r="J15" s="54" t="s">
        <v>49</v>
      </c>
      <c r="K15" s="55">
        <f t="shared" si="1"/>
        <v>499.99000000000024</v>
      </c>
      <c r="L15" s="55">
        <v>3833.32</v>
      </c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38</v>
      </c>
      <c r="C16" s="53">
        <v>3333.33</v>
      </c>
      <c r="E16" s="54" t="s">
        <v>50</v>
      </c>
      <c r="F16" s="55"/>
      <c r="G16" s="55">
        <f t="shared" si="0"/>
        <v>3333.33</v>
      </c>
      <c r="H16" s="56"/>
      <c r="I16" s="45"/>
      <c r="J16" s="54" t="s">
        <v>50</v>
      </c>
      <c r="K16" s="55">
        <f t="shared" si="1"/>
        <v>499.99000000000024</v>
      </c>
      <c r="L16" s="55">
        <v>3833.32</v>
      </c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39</v>
      </c>
      <c r="C17" s="53">
        <v>3333.33</v>
      </c>
      <c r="E17" s="54" t="s">
        <v>51</v>
      </c>
      <c r="F17" s="55"/>
      <c r="G17" s="55">
        <f t="shared" si="0"/>
        <v>3333.33</v>
      </c>
      <c r="H17" s="56"/>
      <c r="I17" s="45"/>
      <c r="J17" s="54" t="s">
        <v>51</v>
      </c>
      <c r="K17" s="55">
        <f t="shared" si="1"/>
        <v>499.99000000000024</v>
      </c>
      <c r="L17" s="55">
        <v>3833.32</v>
      </c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40</v>
      </c>
      <c r="C18" s="53">
        <v>3333.33</v>
      </c>
      <c r="E18" s="54" t="s">
        <v>52</v>
      </c>
      <c r="F18" s="55"/>
      <c r="G18" s="55">
        <f t="shared" si="0"/>
        <v>3333.33</v>
      </c>
      <c r="H18" s="56"/>
      <c r="I18" s="45"/>
      <c r="J18" s="54" t="s">
        <v>52</v>
      </c>
      <c r="K18" s="55">
        <f t="shared" si="1"/>
        <v>499.99000000000024</v>
      </c>
      <c r="L18" s="55">
        <v>3833.32</v>
      </c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41</v>
      </c>
      <c r="C19" s="53">
        <v>3333.33</v>
      </c>
      <c r="E19" s="54" t="s">
        <v>53</v>
      </c>
      <c r="F19" s="55"/>
      <c r="G19" s="55">
        <f t="shared" si="0"/>
        <v>3333.33</v>
      </c>
      <c r="H19" s="56"/>
      <c r="I19" s="45"/>
      <c r="J19" s="54" t="s">
        <v>53</v>
      </c>
      <c r="K19" s="55">
        <f t="shared" si="1"/>
        <v>499.99000000000024</v>
      </c>
      <c r="L19" s="55">
        <v>3833.32</v>
      </c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42</v>
      </c>
      <c r="C20" s="53">
        <v>3333.33</v>
      </c>
      <c r="E20" s="54" t="s">
        <v>54</v>
      </c>
      <c r="F20" s="55"/>
      <c r="G20" s="55">
        <f t="shared" si="0"/>
        <v>3333.33</v>
      </c>
      <c r="H20" s="56"/>
      <c r="I20" s="45"/>
      <c r="J20" s="54" t="s">
        <v>54</v>
      </c>
      <c r="K20" s="55">
        <f t="shared" si="1"/>
        <v>499.99000000000024</v>
      </c>
      <c r="L20" s="55">
        <v>3833.32</v>
      </c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43</v>
      </c>
      <c r="C21" s="53">
        <v>3333.33</v>
      </c>
      <c r="E21" s="54" t="s">
        <v>55</v>
      </c>
      <c r="F21" s="55"/>
      <c r="G21" s="55">
        <f t="shared" si="0"/>
        <v>3333.33</v>
      </c>
      <c r="H21" s="56"/>
      <c r="I21" s="45"/>
      <c r="J21" s="54" t="s">
        <v>55</v>
      </c>
      <c r="K21" s="55">
        <f t="shared" si="1"/>
        <v>499.99000000000024</v>
      </c>
      <c r="L21" s="55">
        <v>3833.32</v>
      </c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44</v>
      </c>
      <c r="C22" s="53">
        <v>3333.33</v>
      </c>
      <c r="E22" s="54" t="s">
        <v>56</v>
      </c>
      <c r="F22" s="55"/>
      <c r="G22" s="55">
        <f t="shared" si="0"/>
        <v>3333.33</v>
      </c>
      <c r="H22" s="56"/>
      <c r="I22" s="45"/>
      <c r="J22" s="54" t="s">
        <v>56</v>
      </c>
      <c r="K22" s="55">
        <f t="shared" si="1"/>
        <v>499.99000000000024</v>
      </c>
      <c r="L22" s="55">
        <v>3833.32</v>
      </c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45</v>
      </c>
      <c r="C23" s="53">
        <v>3333.37</v>
      </c>
      <c r="E23" s="54" t="s">
        <v>72</v>
      </c>
      <c r="F23" s="55"/>
      <c r="G23" s="55">
        <f t="shared" si="0"/>
        <v>3333.37</v>
      </c>
      <c r="H23" s="56"/>
      <c r="I23" s="45"/>
      <c r="J23" s="54" t="s">
        <v>72</v>
      </c>
      <c r="K23" s="55">
        <f>L23-G23</f>
        <v>499.95000000000027</v>
      </c>
      <c r="L23" s="55">
        <v>3833.32</v>
      </c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K26" s="81"/>
      <c r="L26" s="82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2020-08-05T15:31:38Z</dcterms:modified>
</cp:coreProperties>
</file>