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SEBRAE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U13" i="3" l="1"/>
  <c r="U14" i="3"/>
  <c r="U15" i="3"/>
  <c r="U16" i="3"/>
  <c r="U17" i="3"/>
  <c r="U18" i="3"/>
  <c r="U19" i="3"/>
  <c r="U20" i="3"/>
  <c r="U21" i="3"/>
  <c r="U22" i="3"/>
  <c r="U23" i="3"/>
  <c r="U12" i="3"/>
  <c r="V9" i="3"/>
  <c r="I16" i="4"/>
  <c r="H16" i="4"/>
  <c r="K13" i="3"/>
  <c r="K14" i="3"/>
  <c r="K15" i="3"/>
  <c r="K16" i="3"/>
  <c r="K17" i="3"/>
  <c r="K18" i="3"/>
  <c r="K19" i="3"/>
  <c r="K20" i="3"/>
  <c r="K21" i="3"/>
  <c r="K22" i="3"/>
  <c r="K23" i="3"/>
  <c r="K12" i="3"/>
  <c r="I10" i="4"/>
  <c r="H10" i="4"/>
  <c r="G13" i="3"/>
  <c r="G14" i="3"/>
  <c r="G15" i="3"/>
  <c r="G16" i="3"/>
  <c r="G17" i="3"/>
  <c r="G18" i="3"/>
  <c r="G19" i="3"/>
  <c r="G20" i="3"/>
  <c r="G21" i="3"/>
  <c r="G22" i="3"/>
  <c r="G23" i="3"/>
  <c r="I9" i="3" l="1"/>
  <c r="G12" i="3" l="1"/>
  <c r="G4" i="4"/>
  <c r="AF9" i="3"/>
  <c r="AE3" i="3"/>
  <c r="AA9" i="3"/>
  <c r="Z12" i="3" s="1"/>
  <c r="Z3" i="3"/>
  <c r="P12" i="3"/>
  <c r="L9" i="3"/>
  <c r="B2" i="4"/>
  <c r="AA12" i="3" l="1"/>
  <c r="G23" i="4"/>
  <c r="H17" i="4"/>
  <c r="H23" i="4"/>
  <c r="H11" i="4"/>
  <c r="G5" i="4"/>
  <c r="G11" i="4"/>
  <c r="G17" i="4"/>
  <c r="I11" i="4" l="1"/>
  <c r="I23" i="4"/>
  <c r="N9" i="3"/>
  <c r="S9" i="3" s="1"/>
  <c r="I17" i="4"/>
  <c r="J2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<sst xmlns="http://schemas.openxmlformats.org/spreadsheetml/2006/main" count="194" uniqueCount="91">
  <si>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</si>
  <si>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</si>
  <si>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</si>
  <si>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</si>
  <si>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</si>
  <si>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</si>
  <si>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</si>
  <si>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</si>
  <si>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</si>
  <si>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</si>
  <si>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</si>
  <si>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</si>
  <si>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</si>
  <si>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</si>
  <si>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</si>
  <si>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</si>
  <si>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Reajuste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</si>
  <si>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</si>
  <si>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</si>
  <si>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</si>
  <si>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</si>
  <si>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</si>
  <si>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</si>
  <si>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</si>
  <si>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</si>
  <si>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</si>
  <si>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</si>
  <si>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</si>
  <si>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</si>
  <si>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</si>
  <si>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</si>
  <si>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</si>
  <si>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CONTRATO 08/2017</t>
  </si>
  <si>
    <t>07/03/2018 A 6/03/2019</t>
  </si>
  <si>
    <t xml:space="preserve">Serv. </t>
  </si>
  <si>
    <t xml:space="preserve">Metodologia empresa simulada </t>
  </si>
  <si>
    <t xml:space="preserve">DESCRIÇÃO </t>
  </si>
  <si>
    <t>.... APOSTILAMENTO - REAJUSTE - Vigência a partir de .....</t>
  </si>
  <si>
    <t>5º</t>
  </si>
  <si>
    <t>6º</t>
  </si>
  <si>
    <t>7º</t>
  </si>
  <si>
    <t>8º</t>
  </si>
  <si>
    <t>9º</t>
  </si>
  <si>
    <t>10º</t>
  </si>
  <si>
    <t>11º</t>
  </si>
  <si>
    <t>12º</t>
  </si>
  <si>
    <t xml:space="preserve">ADITIVO 01/2019 - PRORROGAÇÃO </t>
  </si>
  <si>
    <t>07/03/2019 A 06/03/2020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</si>
  <si>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</si>
  <si>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</si>
  <si>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</si>
  <si>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</si>
  <si>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</si>
  <si>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</si>
  <si>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</si>
  <si>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</si>
  <si>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</si>
  <si>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</si>
  <si>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</si>
  <si>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</si>
  <si>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ADITIVO Nº 01/2019</t>
  </si>
  <si>
    <t>07/03/2019 a 06/03/2020</t>
  </si>
  <si>
    <t>23209.004146/2018-21</t>
  </si>
  <si>
    <t xml:space="preserve">PRIMEIRO APOSTILAMENTO </t>
  </si>
  <si>
    <t>23209.000580/2019-12</t>
  </si>
  <si>
    <t xml:space="preserve">PRIMEIRO APOSTILAMENTO - REAJUSTE - Vigência 07/03/2019 </t>
  </si>
  <si>
    <t xml:space="preserve">PRIMEIRO APOSTILAMENTO - Reajuste </t>
  </si>
  <si>
    <t>Vigência - A partir de 07/03/2019</t>
  </si>
  <si>
    <t xml:space="preserve">ADITIVO 02/2020 - Prorrogação </t>
  </si>
  <si>
    <t>07/03/2020 a 06/03/2021</t>
  </si>
  <si>
    <t>25º</t>
  </si>
  <si>
    <t>26º</t>
  </si>
  <si>
    <t>36º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</si>
  <si>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</si>
  <si>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</si>
  <si>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</si>
  <si>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</si>
  <si>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</si>
  <si>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</si>
  <si>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</si>
  <si>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</si>
  <si>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</si>
  <si>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ADITIVO Nº 02/2020</t>
  </si>
  <si>
    <t xml:space="preserve">Prorrogação </t>
  </si>
  <si>
    <t>23209.000230/2020-90</t>
  </si>
  <si>
    <t xml:space="preserve">SEGUNDO APOSTILAMENTO </t>
  </si>
  <si>
    <t xml:space="preserve">SEGUNDO APOSTILAMENTO - Reajuste </t>
  </si>
  <si>
    <t>Vigência - a partir de 07/03/2020</t>
  </si>
  <si>
    <t>23209.000450/2020-13</t>
  </si>
  <si>
    <t xml:space="preserve">SEGUNDO APOSTILAMENTO - REAJUSTE - Vigência a partir de 07/03/2020 </t>
  </si>
  <si>
    <t>Metodologia empresa simulada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</si>
</sst>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4" fontId="0" fillId="0" borderId="0" xfId="0" applyNumberForma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H13" sqref="H13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1.7109375" style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32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8"/>
      <c r="J3" s="78"/>
    </row>
    <row r="4" spans="2:10" x14ac:dyDescent="0.25">
      <c r="B4" s="22" t="s">
        <v>3</v>
      </c>
      <c r="C4" s="19"/>
      <c r="D4" s="23" t="s">
        <v>33</v>
      </c>
      <c r="E4" s="19">
        <v>20895</v>
      </c>
      <c r="F4" s="20"/>
      <c r="G4" s="21"/>
      <c r="H4" s="23"/>
      <c r="I4" s="5"/>
    </row>
    <row r="5" spans="2:10" x14ac:dyDescent="0.25">
      <c r="B5" s="73" t="s">
        <v>60</v>
      </c>
      <c r="C5" s="19" t="s">
        <v>10</v>
      </c>
      <c r="D5" s="23" t="s">
        <v>61</v>
      </c>
      <c r="E5" s="19"/>
      <c r="F5" s="20"/>
      <c r="G5" s="21"/>
      <c r="H5" s="23" t="s">
        <v>62</v>
      </c>
      <c r="I5" s="5"/>
    </row>
    <row r="6" spans="2:10" x14ac:dyDescent="0.25">
      <c r="B6" s="73" t="s">
        <v>63</v>
      </c>
      <c r="C6" s="19" t="s">
        <v>16</v>
      </c>
      <c r="D6" s="23"/>
      <c r="E6" s="19">
        <v>1471.74</v>
      </c>
      <c r="F6" s="20"/>
      <c r="G6" s="21"/>
      <c r="H6" s="23" t="s">
        <v>64</v>
      </c>
      <c r="I6" s="5"/>
    </row>
    <row r="7" spans="2:10" x14ac:dyDescent="0.25">
      <c r="B7" s="22" t="s">
        <v>82</v>
      </c>
      <c r="C7" s="19" t="s">
        <v>83</v>
      </c>
      <c r="D7" s="23" t="s">
        <v>69</v>
      </c>
      <c r="E7" s="19"/>
      <c r="F7" s="20"/>
      <c r="G7" s="21"/>
      <c r="H7" s="24" t="s">
        <v>84</v>
      </c>
      <c r="I7" s="5"/>
    </row>
    <row r="8" spans="2:10" x14ac:dyDescent="0.25">
      <c r="B8" s="22" t="s">
        <v>85</v>
      </c>
      <c r="C8" s="17" t="s">
        <v>16</v>
      </c>
      <c r="D8" s="18"/>
      <c r="E8" s="19"/>
      <c r="F8" s="20"/>
      <c r="G8" s="21"/>
      <c r="H8" s="18" t="s">
        <v>88</v>
      </c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3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9" t="s">
        <v>11</v>
      </c>
      <c r="C28" s="80"/>
      <c r="D28" s="81"/>
      <c r="E28" s="26">
        <f>SUM(E4:E27)</f>
        <v>22366.74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showGridLines="0" zoomScale="110" zoomScaleNormal="110" workbookViewId="0">
      <selection activeCell="I17" sqref="I17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2" t="str">
        <f>'Resumo do Contrato'!B3</f>
        <v>CONTRATO 08/2017</v>
      </c>
      <c r="C2" s="82"/>
      <c r="D2" s="82"/>
      <c r="E2" s="82"/>
      <c r="F2" s="82"/>
      <c r="G2" s="82"/>
    </row>
    <row r="3" spans="2:9" x14ac:dyDescent="0.25">
      <c r="B3" s="59" t="s">
        <v>17</v>
      </c>
      <c r="C3" s="59" t="s">
        <v>36</v>
      </c>
      <c r="D3" s="59" t="s">
        <v>20</v>
      </c>
      <c r="E3" s="59" t="s">
        <v>21</v>
      </c>
      <c r="F3" s="59" t="s">
        <v>22</v>
      </c>
      <c r="G3" s="59" t="s">
        <v>23</v>
      </c>
    </row>
    <row r="4" spans="2:9" x14ac:dyDescent="0.25">
      <c r="B4" s="60">
        <v>1</v>
      </c>
      <c r="C4" s="60" t="s">
        <v>35</v>
      </c>
      <c r="D4" s="60" t="s">
        <v>34</v>
      </c>
      <c r="E4" s="60">
        <v>12</v>
      </c>
      <c r="F4" s="61">
        <v>1741.25</v>
      </c>
      <c r="G4" s="61">
        <f>E4*F4</f>
        <v>20895</v>
      </c>
    </row>
    <row r="5" spans="2:9" x14ac:dyDescent="0.25">
      <c r="B5" s="83" t="s">
        <v>18</v>
      </c>
      <c r="C5" s="83"/>
      <c r="D5" s="83"/>
      <c r="E5" s="83"/>
      <c r="F5" s="83"/>
      <c r="G5" s="62">
        <f>SUM(G4:G4)</f>
        <v>20895</v>
      </c>
    </row>
    <row r="8" spans="2:9" x14ac:dyDescent="0.25">
      <c r="B8" s="82" t="s">
        <v>65</v>
      </c>
      <c r="C8" s="82"/>
      <c r="D8" s="82"/>
      <c r="E8" s="82"/>
      <c r="F8" s="82"/>
      <c r="G8" s="82"/>
      <c r="H8" s="69" t="s">
        <v>24</v>
      </c>
      <c r="I8" s="70" t="s">
        <v>25</v>
      </c>
    </row>
    <row r="9" spans="2:9" x14ac:dyDescent="0.25">
      <c r="B9" s="59" t="s">
        <v>17</v>
      </c>
      <c r="C9" s="59" t="s">
        <v>36</v>
      </c>
      <c r="D9" s="59" t="s">
        <v>20</v>
      </c>
      <c r="E9" s="59" t="s">
        <v>21</v>
      </c>
      <c r="F9" s="59" t="s">
        <v>22</v>
      </c>
      <c r="G9" s="59" t="s">
        <v>23</v>
      </c>
      <c r="H9" s="61"/>
      <c r="I9" s="60"/>
    </row>
    <row r="10" spans="2:9" x14ac:dyDescent="0.25">
      <c r="B10" s="60">
        <v>1</v>
      </c>
      <c r="C10" s="60" t="s">
        <v>35</v>
      </c>
      <c r="D10" s="60" t="s">
        <v>34</v>
      </c>
      <c r="E10" s="60">
        <v>12</v>
      </c>
      <c r="F10" s="61">
        <v>1858.81</v>
      </c>
      <c r="G10" s="61">
        <v>22305.74</v>
      </c>
      <c r="H10" s="61">
        <f>F10-F4</f>
        <v>117.55999999999995</v>
      </c>
      <c r="I10" s="61">
        <f>G10-G4</f>
        <v>1410.7400000000016</v>
      </c>
    </row>
    <row r="11" spans="2:9" x14ac:dyDescent="0.25">
      <c r="B11" s="83" t="s">
        <v>18</v>
      </c>
      <c r="C11" s="83"/>
      <c r="D11" s="83"/>
      <c r="E11" s="83"/>
      <c r="F11" s="83"/>
      <c r="G11" s="62">
        <f>SUM(G10:G10)</f>
        <v>22305.74</v>
      </c>
      <c r="H11" s="62">
        <f>SUM(H10:H10)</f>
        <v>117.55999999999995</v>
      </c>
      <c r="I11" s="62">
        <f>SUM(I10:I10)</f>
        <v>1410.7400000000016</v>
      </c>
    </row>
    <row r="12" spans="2:9" x14ac:dyDescent="0.25">
      <c r="G12" s="58"/>
    </row>
    <row r="14" spans="2:9" x14ac:dyDescent="0.25">
      <c r="B14" s="82" t="s">
        <v>89</v>
      </c>
      <c r="C14" s="82"/>
      <c r="D14" s="82"/>
      <c r="E14" s="82"/>
      <c r="F14" s="82"/>
      <c r="G14" s="82"/>
      <c r="H14" s="69" t="s">
        <v>24</v>
      </c>
      <c r="I14" s="70" t="s">
        <v>25</v>
      </c>
    </row>
    <row r="15" spans="2:9" x14ac:dyDescent="0.25">
      <c r="B15" s="63" t="s">
        <v>17</v>
      </c>
      <c r="C15" s="63" t="s">
        <v>36</v>
      </c>
      <c r="D15" s="63" t="s">
        <v>20</v>
      </c>
      <c r="E15" s="63" t="s">
        <v>21</v>
      </c>
      <c r="F15" s="63" t="s">
        <v>22</v>
      </c>
      <c r="G15" s="63" t="s">
        <v>23</v>
      </c>
      <c r="H15" s="61"/>
      <c r="I15" s="60"/>
    </row>
    <row r="16" spans="2:9" x14ac:dyDescent="0.25">
      <c r="B16" s="64">
        <v>1</v>
      </c>
      <c r="C16" s="64" t="s">
        <v>90</v>
      </c>
      <c r="D16" s="64" t="s">
        <v>34</v>
      </c>
      <c r="E16" s="64">
        <v>12</v>
      </c>
      <c r="F16" s="65">
        <v>2004.21</v>
      </c>
      <c r="G16" s="65">
        <v>24050.560000000001</v>
      </c>
      <c r="H16" s="61">
        <f>F16-F10</f>
        <v>145.40000000000009</v>
      </c>
      <c r="I16" s="61">
        <f>G17-G11</f>
        <v>1744.8199999999997</v>
      </c>
    </row>
    <row r="17" spans="2:10" x14ac:dyDescent="0.25">
      <c r="B17" s="83" t="s">
        <v>18</v>
      </c>
      <c r="C17" s="83"/>
      <c r="D17" s="83"/>
      <c r="E17" s="83"/>
      <c r="F17" s="83"/>
      <c r="G17" s="62">
        <f>SUM(G16:G16)</f>
        <v>24050.560000000001</v>
      </c>
      <c r="H17" s="62">
        <f>SUM(H16:H16)</f>
        <v>145.40000000000009</v>
      </c>
      <c r="I17" s="62">
        <f>SUM(I16:I16)</f>
        <v>1744.8199999999997</v>
      </c>
    </row>
    <row r="18" spans="2:10" x14ac:dyDescent="0.25">
      <c r="B18" s="66"/>
      <c r="C18" s="66"/>
      <c r="D18" s="66"/>
      <c r="E18" s="66"/>
      <c r="F18" s="66"/>
      <c r="G18" s="67"/>
    </row>
    <row r="20" spans="2:10" x14ac:dyDescent="0.25">
      <c r="B20" s="82" t="s">
        <v>37</v>
      </c>
      <c r="C20" s="82"/>
      <c r="D20" s="82"/>
      <c r="E20" s="82"/>
      <c r="F20" s="82"/>
      <c r="G20" s="82"/>
      <c r="H20" s="69" t="s">
        <v>24</v>
      </c>
      <c r="I20" s="70" t="s">
        <v>25</v>
      </c>
    </row>
    <row r="21" spans="2:10" x14ac:dyDescent="0.25">
      <c r="B21" s="63" t="s">
        <v>17</v>
      </c>
      <c r="C21" s="63" t="s">
        <v>19</v>
      </c>
      <c r="D21" s="63" t="s">
        <v>20</v>
      </c>
      <c r="E21" s="63" t="s">
        <v>21</v>
      </c>
      <c r="F21" s="63" t="s">
        <v>22</v>
      </c>
      <c r="G21" s="63" t="s">
        <v>23</v>
      </c>
      <c r="H21" s="71"/>
      <c r="I21" s="72"/>
    </row>
    <row r="22" spans="2:10" x14ac:dyDescent="0.25">
      <c r="B22" s="64"/>
      <c r="C22" s="64"/>
      <c r="D22" s="64"/>
      <c r="E22" s="64"/>
      <c r="F22" s="65"/>
      <c r="G22" s="65"/>
      <c r="H22" s="65"/>
      <c r="I22" s="65"/>
    </row>
    <row r="23" spans="2:10" x14ac:dyDescent="0.25">
      <c r="B23" s="83" t="s">
        <v>18</v>
      </c>
      <c r="C23" s="83"/>
      <c r="D23" s="83"/>
      <c r="E23" s="83"/>
      <c r="F23" s="83"/>
      <c r="G23" s="62">
        <f>SUM(G22:G22)</f>
        <v>0</v>
      </c>
      <c r="H23" s="68">
        <f>SUM(H22:H22)</f>
        <v>0</v>
      </c>
      <c r="I23" s="68">
        <f>SUM(I22:I22)</f>
        <v>0</v>
      </c>
      <c r="J23" s="58">
        <f>SUM(J22:J22)</f>
        <v>0</v>
      </c>
    </row>
    <row r="24" spans="2:10" x14ac:dyDescent="0.25">
      <c r="G24" s="58"/>
    </row>
  </sheetData>
  <mergeCells count="8">
    <mergeCell ref="B2:G2"/>
    <mergeCell ref="B20:G20"/>
    <mergeCell ref="B23:F23"/>
    <mergeCell ref="B5:F5"/>
    <mergeCell ref="B8:G8"/>
    <mergeCell ref="B11:F11"/>
    <mergeCell ref="B14:G14"/>
    <mergeCell ref="B17:F1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topLeftCell="M1" workbookViewId="0">
      <selection activeCell="U12" sqref="U12:U2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5" customFormat="1" x14ac:dyDescent="0.25">
      <c r="I1" s="76"/>
      <c r="N1" s="76"/>
      <c r="S1" s="76"/>
      <c r="X1" s="76"/>
      <c r="AC1" s="76"/>
      <c r="AH1" s="76"/>
    </row>
    <row r="2" spans="2:34" s="75" customFormat="1" x14ac:dyDescent="0.25">
      <c r="I2" s="76"/>
      <c r="N2" s="76"/>
      <c r="S2" s="76"/>
      <c r="X2" s="76"/>
      <c r="AC2" s="76"/>
      <c r="AH2" s="76"/>
    </row>
    <row r="3" spans="2:34" s="77" customFormat="1" x14ac:dyDescent="0.25">
      <c r="Z3" s="77">
        <f>Z1-Z2</f>
        <v>0</v>
      </c>
      <c r="AE3" s="77">
        <f>AE1-AE2</f>
        <v>0</v>
      </c>
    </row>
    <row r="4" spans="2:34" s="77" customFormat="1" x14ac:dyDescent="0.25"/>
    <row r="5" spans="2:34" s="35" customFormat="1" x14ac:dyDescent="0.25">
      <c r="B5" s="82" t="str">
        <f>'Resumo do Contrato'!B3</f>
        <v>CONTRATO 08/2017</v>
      </c>
      <c r="C5" s="82"/>
      <c r="D5" s="82"/>
      <c r="E5" s="84" t="s">
        <v>46</v>
      </c>
      <c r="F5" s="84"/>
      <c r="G5" s="84"/>
      <c r="H5" s="84"/>
      <c r="I5" s="85" t="s">
        <v>6</v>
      </c>
      <c r="J5" s="84" t="s">
        <v>66</v>
      </c>
      <c r="K5" s="84"/>
      <c r="L5" s="84"/>
      <c r="M5" s="84"/>
      <c r="N5" s="85" t="s">
        <v>6</v>
      </c>
      <c r="O5" s="84" t="s">
        <v>68</v>
      </c>
      <c r="P5" s="84"/>
      <c r="Q5" s="84"/>
      <c r="R5" s="84"/>
      <c r="S5" s="85" t="s">
        <v>6</v>
      </c>
      <c r="T5" s="84" t="s">
        <v>86</v>
      </c>
      <c r="U5" s="84"/>
      <c r="V5" s="84"/>
      <c r="W5" s="84"/>
      <c r="X5" s="85" t="s">
        <v>6</v>
      </c>
      <c r="Y5" s="84"/>
      <c r="Z5" s="84"/>
      <c r="AA5" s="84"/>
      <c r="AB5" s="84"/>
      <c r="AC5" s="85" t="s">
        <v>6</v>
      </c>
      <c r="AD5" s="84"/>
      <c r="AE5" s="84"/>
      <c r="AF5" s="84"/>
      <c r="AG5" s="84"/>
      <c r="AH5" s="85" t="s">
        <v>6</v>
      </c>
    </row>
    <row r="6" spans="2:34" s="35" customFormat="1" x14ac:dyDescent="0.25">
      <c r="B6" s="87" t="str">
        <f>'Resumo do Contrato'!D4</f>
        <v>07/03/2018 A 6/03/2019</v>
      </c>
      <c r="C6" s="87"/>
      <c r="D6" s="87"/>
      <c r="E6" s="84" t="s">
        <v>47</v>
      </c>
      <c r="F6" s="84"/>
      <c r="G6" s="84"/>
      <c r="H6" s="84"/>
      <c r="I6" s="85"/>
      <c r="J6" s="84" t="s">
        <v>67</v>
      </c>
      <c r="K6" s="84"/>
      <c r="L6" s="84"/>
      <c r="M6" s="84"/>
      <c r="N6" s="85"/>
      <c r="O6" s="84" t="s">
        <v>69</v>
      </c>
      <c r="P6" s="84"/>
      <c r="Q6" s="84"/>
      <c r="R6" s="84"/>
      <c r="S6" s="85"/>
      <c r="T6" s="84" t="s">
        <v>87</v>
      </c>
      <c r="U6" s="84"/>
      <c r="V6" s="84"/>
      <c r="W6" s="84"/>
      <c r="X6" s="85"/>
      <c r="Y6" s="84"/>
      <c r="Z6" s="84"/>
      <c r="AA6" s="84"/>
      <c r="AB6" s="84"/>
      <c r="AC6" s="85"/>
      <c r="AD6" s="84"/>
      <c r="AE6" s="84"/>
      <c r="AF6" s="84"/>
      <c r="AG6" s="84"/>
      <c r="AH6" s="85"/>
    </row>
    <row r="7" spans="2:34" s="35" customFormat="1" x14ac:dyDescent="0.25">
      <c r="B7" s="82"/>
      <c r="C7" s="82"/>
      <c r="D7" s="82"/>
      <c r="E7" s="84"/>
      <c r="F7" s="84"/>
      <c r="G7" s="84"/>
      <c r="H7" s="84"/>
      <c r="I7" s="85"/>
      <c r="J7" s="84"/>
      <c r="K7" s="84"/>
      <c r="L7" s="84"/>
      <c r="M7" s="84"/>
      <c r="N7" s="85"/>
      <c r="O7" s="84"/>
      <c r="P7" s="84"/>
      <c r="Q7" s="84"/>
      <c r="R7" s="84"/>
      <c r="S7" s="85"/>
      <c r="T7" s="84"/>
      <c r="U7" s="84"/>
      <c r="V7" s="84"/>
      <c r="W7" s="84"/>
      <c r="X7" s="85"/>
      <c r="Y7" s="84"/>
      <c r="Z7" s="84"/>
      <c r="AA7" s="84"/>
      <c r="AB7" s="84"/>
      <c r="AC7" s="85"/>
      <c r="AD7" s="84"/>
      <c r="AE7" s="84"/>
      <c r="AF7" s="84"/>
      <c r="AG7" s="84"/>
      <c r="AH7" s="85"/>
    </row>
    <row r="8" spans="2:34" s="36" customFormat="1" ht="30" x14ac:dyDescent="0.25">
      <c r="B8" s="88"/>
      <c r="C8" s="37" t="s">
        <v>7</v>
      </c>
      <c r="D8" s="37" t="s">
        <v>0</v>
      </c>
      <c r="E8" s="37" t="s">
        <v>12</v>
      </c>
      <c r="F8" s="37" t="s">
        <v>13</v>
      </c>
      <c r="G8" s="37" t="s">
        <v>25</v>
      </c>
      <c r="H8" s="38" t="s">
        <v>5</v>
      </c>
      <c r="I8" s="85"/>
      <c r="J8" s="37" t="s">
        <v>12</v>
      </c>
      <c r="K8" s="37" t="s">
        <v>13</v>
      </c>
      <c r="L8" s="37" t="s">
        <v>25</v>
      </c>
      <c r="M8" s="38" t="s">
        <v>5</v>
      </c>
      <c r="N8" s="85"/>
      <c r="O8" s="37" t="s">
        <v>12</v>
      </c>
      <c r="P8" s="37" t="s">
        <v>13</v>
      </c>
      <c r="Q8" s="37" t="s">
        <v>25</v>
      </c>
      <c r="R8" s="38" t="s">
        <v>5</v>
      </c>
      <c r="S8" s="85"/>
      <c r="T8" s="37" t="s">
        <v>12</v>
      </c>
      <c r="U8" s="37" t="s">
        <v>13</v>
      </c>
      <c r="V8" s="37" t="s">
        <v>25</v>
      </c>
      <c r="W8" s="38" t="s">
        <v>5</v>
      </c>
      <c r="X8" s="85"/>
      <c r="Y8" s="37" t="s">
        <v>12</v>
      </c>
      <c r="Z8" s="37" t="s">
        <v>13</v>
      </c>
      <c r="AA8" s="37" t="s">
        <v>25</v>
      </c>
      <c r="AB8" s="38" t="s">
        <v>5</v>
      </c>
      <c r="AC8" s="85"/>
      <c r="AD8" s="37" t="s">
        <v>12</v>
      </c>
      <c r="AE8" s="37" t="s">
        <v>13</v>
      </c>
      <c r="AF8" s="37" t="s">
        <v>25</v>
      </c>
      <c r="AG8" s="38" t="s">
        <v>5</v>
      </c>
      <c r="AH8" s="85"/>
    </row>
    <row r="9" spans="2:34" s="35" customFormat="1" x14ac:dyDescent="0.25">
      <c r="B9" s="88"/>
      <c r="C9" s="39"/>
      <c r="D9" s="40">
        <v>20895</v>
      </c>
      <c r="E9" s="40"/>
      <c r="F9" s="40">
        <v>20895</v>
      </c>
      <c r="G9" s="40"/>
      <c r="H9" s="41">
        <v>20895</v>
      </c>
      <c r="I9" s="42">
        <f>H9+D9</f>
        <v>41790</v>
      </c>
      <c r="J9" s="40">
        <v>1858.81</v>
      </c>
      <c r="K9" s="40">
        <v>22305.74</v>
      </c>
      <c r="L9" s="40">
        <f>K9-F9</f>
        <v>1410.7400000000016</v>
      </c>
      <c r="M9" s="41">
        <v>1410.74</v>
      </c>
      <c r="N9" s="42">
        <f>M9+I9</f>
        <v>43200.74</v>
      </c>
      <c r="O9" s="40"/>
      <c r="P9" s="40">
        <v>22305.74</v>
      </c>
      <c r="Q9" s="40"/>
      <c r="R9" s="41">
        <v>22305.74</v>
      </c>
      <c r="S9" s="42">
        <f>R9+N9</f>
        <v>65506.479999999996</v>
      </c>
      <c r="T9" s="40">
        <v>2004.21</v>
      </c>
      <c r="U9" s="40">
        <v>24050.560000000001</v>
      </c>
      <c r="V9" s="40">
        <f>U9-P9</f>
        <v>1744.8199999999997</v>
      </c>
      <c r="W9" s="41">
        <v>1744.82</v>
      </c>
      <c r="X9" s="42">
        <f>W9+S9</f>
        <v>67251.3</v>
      </c>
      <c r="Y9" s="40"/>
      <c r="Z9" s="40"/>
      <c r="AA9" s="40">
        <f>Z9-U9</f>
        <v>-24050.560000000001</v>
      </c>
      <c r="AB9" s="41"/>
      <c r="AC9" s="42">
        <f>AB9+X9</f>
        <v>67251.3</v>
      </c>
      <c r="AD9" s="40"/>
      <c r="AE9" s="40"/>
      <c r="AF9" s="40">
        <f>AE9-Z9</f>
        <v>0</v>
      </c>
      <c r="AG9" s="41"/>
      <c r="AH9" s="42">
        <f>AG9+AC9</f>
        <v>67251.3</v>
      </c>
    </row>
    <row r="10" spans="2:34" s="35" customFormat="1" x14ac:dyDescent="0.25">
      <c r="B10" s="86" t="s">
        <v>14</v>
      </c>
      <c r="C10" s="86"/>
      <c r="D10" s="43"/>
      <c r="E10" s="86" t="s">
        <v>14</v>
      </c>
      <c r="F10" s="86"/>
      <c r="G10" s="44"/>
      <c r="H10" s="45"/>
      <c r="I10" s="45"/>
      <c r="J10" s="86" t="s">
        <v>14</v>
      </c>
      <c r="K10" s="86"/>
      <c r="L10" s="57"/>
      <c r="M10" s="45"/>
      <c r="N10" s="45"/>
      <c r="O10" s="86" t="s">
        <v>14</v>
      </c>
      <c r="P10" s="86"/>
      <c r="Q10" s="57"/>
      <c r="R10" s="45"/>
      <c r="S10" s="45"/>
      <c r="T10" s="86" t="s">
        <v>14</v>
      </c>
      <c r="U10" s="86"/>
      <c r="V10" s="57"/>
      <c r="W10" s="45"/>
      <c r="X10" s="45"/>
      <c r="Y10" s="86" t="s">
        <v>14</v>
      </c>
      <c r="Z10" s="86"/>
      <c r="AA10" s="57"/>
      <c r="AB10" s="45"/>
      <c r="AC10" s="45"/>
      <c r="AD10" s="86" t="s">
        <v>14</v>
      </c>
      <c r="AE10" s="86"/>
      <c r="AF10" s="57"/>
      <c r="AG10" s="45"/>
      <c r="AH10" s="45"/>
    </row>
    <row r="11" spans="2:34" s="46" customFormat="1" x14ac:dyDescent="0.25">
      <c r="B11" s="49" t="s">
        <v>30</v>
      </c>
      <c r="C11" s="47" t="s">
        <v>31</v>
      </c>
      <c r="D11" s="48"/>
      <c r="E11" s="49" t="s">
        <v>30</v>
      </c>
      <c r="F11" s="50" t="s">
        <v>15</v>
      </c>
      <c r="G11" s="50" t="s">
        <v>31</v>
      </c>
      <c r="H11" s="51"/>
      <c r="I11" s="45"/>
      <c r="J11" s="49" t="s">
        <v>30</v>
      </c>
      <c r="K11" s="50" t="s">
        <v>15</v>
      </c>
      <c r="L11" s="50" t="s">
        <v>31</v>
      </c>
      <c r="M11" s="51"/>
      <c r="N11" s="45"/>
      <c r="O11" s="49" t="s">
        <v>30</v>
      </c>
      <c r="P11" s="50" t="s">
        <v>15</v>
      </c>
      <c r="Q11" s="50" t="s">
        <v>31</v>
      </c>
      <c r="R11" s="51"/>
      <c r="S11" s="45"/>
      <c r="T11" s="49" t="s">
        <v>30</v>
      </c>
      <c r="U11" s="50" t="s">
        <v>15</v>
      </c>
      <c r="V11" s="50" t="s">
        <v>31</v>
      </c>
      <c r="W11" s="51"/>
      <c r="X11" s="45"/>
      <c r="Y11" s="49" t="s">
        <v>30</v>
      </c>
      <c r="Z11" s="50" t="s">
        <v>15</v>
      </c>
      <c r="AA11" s="50" t="s">
        <v>31</v>
      </c>
      <c r="AB11" s="51"/>
      <c r="AC11" s="45"/>
      <c r="AD11" s="49" t="s">
        <v>30</v>
      </c>
      <c r="AE11" s="50" t="s">
        <v>15</v>
      </c>
      <c r="AF11" s="50" t="s">
        <v>31</v>
      </c>
      <c r="AG11" s="51"/>
      <c r="AH11" s="45"/>
    </row>
    <row r="12" spans="2:34" s="35" customFormat="1" x14ac:dyDescent="0.25">
      <c r="B12" s="52" t="s">
        <v>26</v>
      </c>
      <c r="C12" s="53">
        <v>1741.25</v>
      </c>
      <c r="E12" s="52" t="s">
        <v>48</v>
      </c>
      <c r="F12" s="55"/>
      <c r="G12" s="55">
        <f>F12+C12</f>
        <v>1741.25</v>
      </c>
      <c r="H12" s="56"/>
      <c r="I12" s="45"/>
      <c r="J12" s="52" t="s">
        <v>48</v>
      </c>
      <c r="K12" s="55">
        <f>L12-G12</f>
        <v>117.55999999999995</v>
      </c>
      <c r="L12" s="55">
        <v>1858.81</v>
      </c>
      <c r="M12" s="56"/>
      <c r="N12" s="45"/>
      <c r="O12" s="52" t="s">
        <v>70</v>
      </c>
      <c r="P12" s="55">
        <f>(Q9/360)*148</f>
        <v>0</v>
      </c>
      <c r="Q12" s="55">
        <v>1858.81</v>
      </c>
      <c r="R12" s="56"/>
      <c r="S12" s="45"/>
      <c r="T12" s="52" t="s">
        <v>70</v>
      </c>
      <c r="U12" s="55">
        <f>V12-Q12</f>
        <v>145.40000000000009</v>
      </c>
      <c r="V12" s="55">
        <v>2004.21</v>
      </c>
      <c r="W12" s="56"/>
      <c r="X12" s="45"/>
      <c r="Y12" s="52"/>
      <c r="Z12" s="55">
        <f>(AA9/365)*269</f>
        <v>-17724.933260273974</v>
      </c>
      <c r="AA12" s="55">
        <f>Z12+V12</f>
        <v>-15720.723260273975</v>
      </c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27</v>
      </c>
      <c r="C13" s="53">
        <v>1741.25</v>
      </c>
      <c r="E13" s="54" t="s">
        <v>49</v>
      </c>
      <c r="F13" s="55"/>
      <c r="G13" s="55">
        <f t="shared" ref="G13:G23" si="0">F13+C13</f>
        <v>1741.25</v>
      </c>
      <c r="H13" s="74"/>
      <c r="I13" s="45"/>
      <c r="J13" s="54" t="s">
        <v>49</v>
      </c>
      <c r="K13" s="55">
        <f t="shared" ref="K13:K23" si="1">L13-G13</f>
        <v>117.55999999999995</v>
      </c>
      <c r="L13" s="55">
        <v>1858.81</v>
      </c>
      <c r="M13" s="74"/>
      <c r="N13" s="45"/>
      <c r="O13" s="54" t="s">
        <v>71</v>
      </c>
      <c r="P13" s="55"/>
      <c r="Q13" s="55">
        <v>1858.81</v>
      </c>
      <c r="R13" s="74"/>
      <c r="S13" s="45"/>
      <c r="T13" s="54" t="s">
        <v>71</v>
      </c>
      <c r="U13" s="55">
        <f t="shared" ref="U13:U23" si="2">V13-Q13</f>
        <v>145.40000000000009</v>
      </c>
      <c r="V13" s="55">
        <v>2004.21</v>
      </c>
      <c r="W13" s="74"/>
      <c r="X13" s="45"/>
      <c r="Y13" s="54"/>
      <c r="Z13" s="55"/>
      <c r="AA13" s="55"/>
      <c r="AB13" s="74"/>
      <c r="AC13" s="45"/>
      <c r="AD13" s="54"/>
      <c r="AE13" s="55"/>
      <c r="AF13" s="55"/>
      <c r="AG13" s="74"/>
      <c r="AH13" s="45"/>
    </row>
    <row r="14" spans="2:34" s="35" customFormat="1" x14ac:dyDescent="0.25">
      <c r="B14" s="52" t="s">
        <v>28</v>
      </c>
      <c r="C14" s="53">
        <v>1741.25</v>
      </c>
      <c r="E14" s="54" t="s">
        <v>50</v>
      </c>
      <c r="F14" s="55"/>
      <c r="G14" s="55">
        <f t="shared" si="0"/>
        <v>1741.25</v>
      </c>
      <c r="H14" s="74"/>
      <c r="I14" s="45"/>
      <c r="J14" s="54" t="s">
        <v>50</v>
      </c>
      <c r="K14" s="55">
        <f t="shared" si="1"/>
        <v>117.55999999999995</v>
      </c>
      <c r="L14" s="55">
        <v>1858.81</v>
      </c>
      <c r="M14" s="74"/>
      <c r="N14" s="45"/>
      <c r="O14" s="54" t="s">
        <v>73</v>
      </c>
      <c r="P14" s="55"/>
      <c r="Q14" s="55">
        <v>1858.81</v>
      </c>
      <c r="R14" s="74"/>
      <c r="S14" s="45"/>
      <c r="T14" s="54" t="s">
        <v>73</v>
      </c>
      <c r="U14" s="55">
        <f t="shared" si="2"/>
        <v>145.40000000000009</v>
      </c>
      <c r="V14" s="55">
        <v>2004.21</v>
      </c>
      <c r="W14" s="74"/>
      <c r="X14" s="45"/>
      <c r="Y14" s="54"/>
      <c r="Z14" s="55"/>
      <c r="AA14" s="55"/>
      <c r="AB14" s="74"/>
      <c r="AC14" s="45"/>
      <c r="AD14" s="54"/>
      <c r="AE14" s="55"/>
      <c r="AF14" s="55"/>
      <c r="AG14" s="74"/>
      <c r="AH14" s="45"/>
    </row>
    <row r="15" spans="2:34" s="35" customFormat="1" x14ac:dyDescent="0.25">
      <c r="B15" s="52" t="s">
        <v>29</v>
      </c>
      <c r="C15" s="53">
        <v>1741.25</v>
      </c>
      <c r="E15" s="54" t="s">
        <v>51</v>
      </c>
      <c r="F15" s="55"/>
      <c r="G15" s="55">
        <f t="shared" si="0"/>
        <v>1741.25</v>
      </c>
      <c r="H15" s="56"/>
      <c r="I15" s="45"/>
      <c r="J15" s="54" t="s">
        <v>51</v>
      </c>
      <c r="K15" s="55">
        <f t="shared" si="1"/>
        <v>117.55999999999995</v>
      </c>
      <c r="L15" s="55">
        <v>1858.81</v>
      </c>
      <c r="M15" s="56"/>
      <c r="N15" s="45"/>
      <c r="O15" s="54" t="s">
        <v>74</v>
      </c>
      <c r="P15" s="55"/>
      <c r="Q15" s="55">
        <v>1858.81</v>
      </c>
      <c r="R15" s="56"/>
      <c r="S15" s="45"/>
      <c r="T15" s="54" t="s">
        <v>74</v>
      </c>
      <c r="U15" s="55">
        <f t="shared" si="2"/>
        <v>145.40000000000009</v>
      </c>
      <c r="V15" s="55">
        <v>2004.21</v>
      </c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38</v>
      </c>
      <c r="C16" s="53">
        <v>1741.25</v>
      </c>
      <c r="E16" s="54" t="s">
        <v>52</v>
      </c>
      <c r="F16" s="55"/>
      <c r="G16" s="55">
        <f t="shared" si="0"/>
        <v>1741.25</v>
      </c>
      <c r="H16" s="56"/>
      <c r="I16" s="45"/>
      <c r="J16" s="54" t="s">
        <v>52</v>
      </c>
      <c r="K16" s="55">
        <f t="shared" si="1"/>
        <v>117.55999999999995</v>
      </c>
      <c r="L16" s="55">
        <v>1858.81</v>
      </c>
      <c r="M16" s="56"/>
      <c r="N16" s="45"/>
      <c r="O16" s="54" t="s">
        <v>75</v>
      </c>
      <c r="P16" s="55"/>
      <c r="Q16" s="55">
        <v>1858.81</v>
      </c>
      <c r="R16" s="56"/>
      <c r="S16" s="45"/>
      <c r="T16" s="54" t="s">
        <v>75</v>
      </c>
      <c r="U16" s="55">
        <f t="shared" si="2"/>
        <v>145.40000000000009</v>
      </c>
      <c r="V16" s="55">
        <v>2004.21</v>
      </c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39</v>
      </c>
      <c r="C17" s="53">
        <v>1741.25</v>
      </c>
      <c r="E17" s="54" t="s">
        <v>53</v>
      </c>
      <c r="F17" s="55"/>
      <c r="G17" s="55">
        <f t="shared" si="0"/>
        <v>1741.25</v>
      </c>
      <c r="H17" s="56"/>
      <c r="I17" s="45"/>
      <c r="J17" s="54" t="s">
        <v>53</v>
      </c>
      <c r="K17" s="55">
        <f t="shared" si="1"/>
        <v>117.55999999999995</v>
      </c>
      <c r="L17" s="55">
        <v>1858.81</v>
      </c>
      <c r="M17" s="56"/>
      <c r="N17" s="45"/>
      <c r="O17" s="54" t="s">
        <v>76</v>
      </c>
      <c r="P17" s="55"/>
      <c r="Q17" s="55">
        <v>1858.81</v>
      </c>
      <c r="R17" s="56"/>
      <c r="S17" s="45"/>
      <c r="T17" s="54" t="s">
        <v>76</v>
      </c>
      <c r="U17" s="55">
        <f t="shared" si="2"/>
        <v>145.40000000000009</v>
      </c>
      <c r="V17" s="55">
        <v>2004.21</v>
      </c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40</v>
      </c>
      <c r="C18" s="53">
        <v>1741.25</v>
      </c>
      <c r="E18" s="54" t="s">
        <v>54</v>
      </c>
      <c r="F18" s="55"/>
      <c r="G18" s="55">
        <f t="shared" si="0"/>
        <v>1741.25</v>
      </c>
      <c r="H18" s="56"/>
      <c r="I18" s="45"/>
      <c r="J18" s="54" t="s">
        <v>54</v>
      </c>
      <c r="K18" s="55">
        <f t="shared" si="1"/>
        <v>117.55999999999995</v>
      </c>
      <c r="L18" s="55">
        <v>1858.81</v>
      </c>
      <c r="M18" s="56"/>
      <c r="N18" s="45"/>
      <c r="O18" s="54" t="s">
        <v>77</v>
      </c>
      <c r="P18" s="55"/>
      <c r="Q18" s="55">
        <v>1858.81</v>
      </c>
      <c r="R18" s="56"/>
      <c r="S18" s="45"/>
      <c r="T18" s="54" t="s">
        <v>77</v>
      </c>
      <c r="U18" s="55">
        <f t="shared" si="2"/>
        <v>145.40000000000009</v>
      </c>
      <c r="V18" s="55">
        <v>2004.21</v>
      </c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41</v>
      </c>
      <c r="C19" s="53">
        <v>1741.25</v>
      </c>
      <c r="E19" s="54" t="s">
        <v>55</v>
      </c>
      <c r="F19" s="55"/>
      <c r="G19" s="55">
        <f t="shared" si="0"/>
        <v>1741.25</v>
      </c>
      <c r="H19" s="56"/>
      <c r="I19" s="45"/>
      <c r="J19" s="54" t="s">
        <v>55</v>
      </c>
      <c r="K19" s="55">
        <f t="shared" si="1"/>
        <v>117.55999999999995</v>
      </c>
      <c r="L19" s="55">
        <v>1858.81</v>
      </c>
      <c r="M19" s="56"/>
      <c r="N19" s="45"/>
      <c r="O19" s="54" t="s">
        <v>78</v>
      </c>
      <c r="P19" s="55"/>
      <c r="Q19" s="55">
        <v>1858.81</v>
      </c>
      <c r="R19" s="56"/>
      <c r="S19" s="45"/>
      <c r="T19" s="54" t="s">
        <v>78</v>
      </c>
      <c r="U19" s="55">
        <f t="shared" si="2"/>
        <v>145.40000000000009</v>
      </c>
      <c r="V19" s="55">
        <v>2004.21</v>
      </c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42</v>
      </c>
      <c r="C20" s="53">
        <v>1741.25</v>
      </c>
      <c r="E20" s="54" t="s">
        <v>56</v>
      </c>
      <c r="F20" s="55"/>
      <c r="G20" s="55">
        <f t="shared" si="0"/>
        <v>1741.25</v>
      </c>
      <c r="H20" s="56"/>
      <c r="I20" s="45"/>
      <c r="J20" s="54" t="s">
        <v>56</v>
      </c>
      <c r="K20" s="55">
        <f t="shared" si="1"/>
        <v>117.55999999999995</v>
      </c>
      <c r="L20" s="55">
        <v>1858.81</v>
      </c>
      <c r="M20" s="56"/>
      <c r="N20" s="45"/>
      <c r="O20" s="54" t="s">
        <v>79</v>
      </c>
      <c r="P20" s="55"/>
      <c r="Q20" s="55">
        <v>1858.81</v>
      </c>
      <c r="R20" s="56"/>
      <c r="S20" s="45"/>
      <c r="T20" s="54" t="s">
        <v>79</v>
      </c>
      <c r="U20" s="55">
        <f t="shared" si="2"/>
        <v>145.40000000000009</v>
      </c>
      <c r="V20" s="55">
        <v>2004.21</v>
      </c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43</v>
      </c>
      <c r="C21" s="53">
        <v>1741.25</v>
      </c>
      <c r="E21" s="54" t="s">
        <v>57</v>
      </c>
      <c r="F21" s="55"/>
      <c r="G21" s="55">
        <f t="shared" si="0"/>
        <v>1741.25</v>
      </c>
      <c r="H21" s="56"/>
      <c r="I21" s="45"/>
      <c r="J21" s="54" t="s">
        <v>57</v>
      </c>
      <c r="K21" s="55">
        <f t="shared" si="1"/>
        <v>117.55999999999995</v>
      </c>
      <c r="L21" s="55">
        <v>1858.81</v>
      </c>
      <c r="M21" s="56"/>
      <c r="N21" s="45"/>
      <c r="O21" s="54" t="s">
        <v>80</v>
      </c>
      <c r="P21" s="55"/>
      <c r="Q21" s="55">
        <v>1858.81</v>
      </c>
      <c r="R21" s="56"/>
      <c r="S21" s="45"/>
      <c r="T21" s="54" t="s">
        <v>80</v>
      </c>
      <c r="U21" s="55">
        <f t="shared" si="2"/>
        <v>145.40000000000009</v>
      </c>
      <c r="V21" s="55">
        <v>2004.21</v>
      </c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44</v>
      </c>
      <c r="C22" s="53">
        <v>1741.25</v>
      </c>
      <c r="E22" s="54" t="s">
        <v>58</v>
      </c>
      <c r="F22" s="55"/>
      <c r="G22" s="55">
        <f t="shared" si="0"/>
        <v>1741.25</v>
      </c>
      <c r="H22" s="56"/>
      <c r="I22" s="45"/>
      <c r="J22" s="54" t="s">
        <v>58</v>
      </c>
      <c r="K22" s="55">
        <f t="shared" si="1"/>
        <v>117.55999999999995</v>
      </c>
      <c r="L22" s="55">
        <v>1858.81</v>
      </c>
      <c r="M22" s="56"/>
      <c r="N22" s="45"/>
      <c r="O22" s="54" t="s">
        <v>81</v>
      </c>
      <c r="P22" s="55"/>
      <c r="Q22" s="55">
        <v>1858.81</v>
      </c>
      <c r="R22" s="56"/>
      <c r="S22" s="45"/>
      <c r="T22" s="54" t="s">
        <v>81</v>
      </c>
      <c r="U22" s="55">
        <f t="shared" si="2"/>
        <v>145.40000000000009</v>
      </c>
      <c r="V22" s="55">
        <v>2004.21</v>
      </c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45</v>
      </c>
      <c r="C23" s="53">
        <v>1741.25</v>
      </c>
      <c r="E23" s="54" t="s">
        <v>59</v>
      </c>
      <c r="F23" s="55"/>
      <c r="G23" s="55">
        <f t="shared" si="0"/>
        <v>1741.25</v>
      </c>
      <c r="H23" s="56"/>
      <c r="I23" s="45"/>
      <c r="J23" s="54" t="s">
        <v>59</v>
      </c>
      <c r="K23" s="55">
        <f t="shared" si="1"/>
        <v>117.55999999999995</v>
      </c>
      <c r="L23" s="55">
        <v>1858.81</v>
      </c>
      <c r="M23" s="56"/>
      <c r="N23" s="45"/>
      <c r="O23" s="54" t="s">
        <v>72</v>
      </c>
      <c r="P23" s="55"/>
      <c r="Q23" s="55">
        <v>1858.81</v>
      </c>
      <c r="R23" s="56"/>
      <c r="S23" s="45"/>
      <c r="T23" s="54" t="s">
        <v>72</v>
      </c>
      <c r="U23" s="55">
        <f t="shared" si="2"/>
        <v>145.40000000000009</v>
      </c>
      <c r="V23" s="55">
        <v>2004.21</v>
      </c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C26" s="89"/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2020-08-05T16:58:28Z</dcterms:modified>
</cp:coreProperties>
</file>