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Resumo" sheetId="1" r:id="rId1"/>
    <sheet name="Resumo por item" sheetId="2" r:id="rId2"/>
    <sheet name="Cronograma" sheetId="3" r:id="rId3"/>
  </sheets>
  <calcPr calcId="145621"/>
</workbook>
</file>

<file path=xl/calcChain.xml><?xml version="1.0" encoding="utf-8"?>
<calcChain xmlns="http://schemas.openxmlformats.org/spreadsheetml/2006/main">
  <c r="Q11" i="3" l="1"/>
  <c r="Q12" i="3"/>
  <c r="Q13" i="3"/>
  <c r="Q14" i="3"/>
  <c r="Q15" i="3"/>
  <c r="Q16" i="3"/>
  <c r="Q17" i="3"/>
  <c r="Q18" i="3"/>
  <c r="Q19" i="3"/>
  <c r="Q20" i="3"/>
  <c r="Q21" i="3"/>
  <c r="Q10" i="3"/>
  <c r="L13" i="3"/>
  <c r="L12" i="3"/>
  <c r="L10" i="3"/>
  <c r="L11" i="3"/>
  <c r="L14" i="3" s="1"/>
  <c r="L17" i="3" s="1"/>
  <c r="L20" i="3" s="1"/>
  <c r="L16" i="3"/>
  <c r="L19" i="3" s="1"/>
  <c r="L7" i="3"/>
  <c r="F11" i="3"/>
  <c r="F10" i="3"/>
  <c r="L15" i="3"/>
  <c r="L18" i="3" s="1"/>
  <c r="L21" i="3" s="1"/>
  <c r="G11" i="3"/>
  <c r="G12" i="3"/>
  <c r="G13" i="3"/>
  <c r="G14" i="3"/>
  <c r="G15" i="3"/>
  <c r="G16" i="3"/>
  <c r="G17" i="3"/>
  <c r="G18" i="3"/>
  <c r="G19" i="3"/>
  <c r="G20" i="3"/>
  <c r="G21" i="3"/>
  <c r="O26" i="3"/>
  <c r="O7" i="3"/>
  <c r="J26" i="3"/>
  <c r="J7" i="3"/>
  <c r="G8" i="2"/>
  <c r="H6" i="2"/>
  <c r="G6" i="2" s="1"/>
  <c r="H5" i="2"/>
  <c r="G5" i="2" s="1"/>
  <c r="G4" i="2"/>
  <c r="G23" i="1" l="1"/>
  <c r="E4" i="1"/>
  <c r="B3" i="3"/>
  <c r="E26" i="3"/>
  <c r="E7" i="3"/>
  <c r="C7" i="3"/>
  <c r="C21" i="3" s="1"/>
  <c r="G7" i="3" l="1"/>
  <c r="F20" i="3" s="1"/>
  <c r="C19" i="3"/>
  <c r="C20" i="3"/>
  <c r="C10" i="3"/>
  <c r="C11" i="3"/>
  <c r="C12" i="3"/>
  <c r="C13" i="3"/>
  <c r="C14" i="3"/>
  <c r="C15" i="3"/>
  <c r="C16" i="3"/>
  <c r="C17" i="3"/>
  <c r="C18" i="3"/>
  <c r="F19" i="3" l="1"/>
  <c r="F17" i="3"/>
  <c r="F15" i="3"/>
  <c r="F13" i="3"/>
  <c r="F21" i="3"/>
  <c r="F18" i="3"/>
  <c r="F16" i="3"/>
  <c r="F14" i="3"/>
  <c r="F12" i="3"/>
  <c r="F22" i="3" l="1"/>
  <c r="G10" i="3"/>
  <c r="G22" i="3" l="1"/>
  <c r="H7" i="3" s="1"/>
  <c r="E15" i="1"/>
  <c r="G15" i="1"/>
  <c r="F15" i="1"/>
  <c r="D15" i="1"/>
  <c r="I7" i="3" l="1"/>
  <c r="L22" i="3" l="1"/>
  <c r="M7" i="3" s="1"/>
  <c r="K22" i="3"/>
  <c r="N7" i="3" l="1"/>
  <c r="Q7" i="3"/>
  <c r="Q22" i="3" l="1"/>
  <c r="R7" i="3" s="1"/>
  <c r="S7" i="3" s="1"/>
</calcChain>
</file>

<file path=xl/sharedStrings.xml><?xml version="1.0" encoding="utf-8"?>
<sst xmlns="http://schemas.openxmlformats.org/spreadsheetml/2006/main" count="154" uniqueCount="114">
  <si>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</si>
  <si>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</si>
  <si>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</si>
  <si>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</si>
  <si>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</si>
  <si>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</si>
  <si>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</si>
  <si>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</si>
  <si>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</si>
  <si>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 xml:space="preserve">Valor total do Contrato </t>
  </si>
  <si>
    <t>Valor Anual</t>
  </si>
  <si>
    <t>Cronograma das parcelas</t>
  </si>
  <si>
    <t>Parcela nº</t>
  </si>
  <si>
    <t>Valor Acumulado</t>
  </si>
  <si>
    <t>Valor Mensal</t>
  </si>
  <si>
    <t>novo valor mensal</t>
  </si>
  <si>
    <t>novo valor anual</t>
  </si>
  <si>
    <t>Diferença Mensal</t>
  </si>
  <si>
    <t>Valor do Termo</t>
  </si>
  <si>
    <t>Valor Parcela</t>
  </si>
  <si>
    <t>Diferença</t>
  </si>
  <si>
    <t>ABR</t>
  </si>
  <si>
    <t>1º</t>
  </si>
  <si>
    <t>13º</t>
  </si>
  <si>
    <t>MAI</t>
  </si>
  <si>
    <t>2º</t>
  </si>
  <si>
    <t>14º</t>
  </si>
  <si>
    <t>JUN</t>
  </si>
  <si>
    <t>3º</t>
  </si>
  <si>
    <t>15º</t>
  </si>
  <si>
    <t>JUL</t>
  </si>
  <si>
    <t>4º</t>
  </si>
  <si>
    <t>16º</t>
  </si>
  <si>
    <t>AGO</t>
  </si>
  <si>
    <t>5º</t>
  </si>
  <si>
    <t>17º</t>
  </si>
  <si>
    <t>SET</t>
  </si>
  <si>
    <t>6º</t>
  </si>
  <si>
    <t>18º</t>
  </si>
  <si>
    <t>OUT</t>
  </si>
  <si>
    <t>7º</t>
  </si>
  <si>
    <t>19º</t>
  </si>
  <si>
    <t>NOV</t>
  </si>
  <si>
    <t>8º</t>
  </si>
  <si>
    <t>20º</t>
  </si>
  <si>
    <t>DEZ</t>
  </si>
  <si>
    <t>9º</t>
  </si>
  <si>
    <t>21º</t>
  </si>
  <si>
    <t>JAN</t>
  </si>
  <si>
    <t>10º</t>
  </si>
  <si>
    <t>22º</t>
  </si>
  <si>
    <t>FEV</t>
  </si>
  <si>
    <t>11º</t>
  </si>
  <si>
    <t>23º</t>
  </si>
  <si>
    <t>MAR</t>
  </si>
  <si>
    <t>12º</t>
  </si>
  <si>
    <t>24º</t>
  </si>
  <si>
    <t>ultimo dia do período calculado</t>
  </si>
  <si>
    <t>d-1 do INÍCIO do período calculado</t>
  </si>
  <si>
    <t>entende-se do período proporcional</t>
  </si>
  <si>
    <t>PRORROGAÇÃO</t>
  </si>
  <si>
    <t>ITEM</t>
  </si>
  <si>
    <t>DESCRIÇÃO DO SERVIÇO</t>
  </si>
  <si>
    <t>TOTAL</t>
  </si>
  <si>
    <t>CONTRATO 12/2018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</si>
  <si>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</si>
  <si>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</si>
  <si>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</si>
  <si>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</si>
  <si>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</si>
  <si>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</si>
  <si>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</si>
  <si>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</si>
  <si>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</si>
  <si>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</si>
  <si>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</si>
  <si>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</si>
  <si>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Contrato 22/2017/RER/PIR</t>
  </si>
  <si>
    <t>05/06/2017 a 04/06/2018</t>
  </si>
  <si>
    <t>05/06/2018 a 04/06/2019</t>
  </si>
  <si>
    <t>05/06/2019 a 04/06/2020</t>
  </si>
  <si>
    <t>05/06/2020 a 04/06/2021</t>
  </si>
  <si>
    <t>23715.000186/2018-58</t>
  </si>
  <si>
    <t>23715.000288/2019-80</t>
  </si>
  <si>
    <t>23715.000285/2020-80</t>
  </si>
  <si>
    <t>Fornecimento de gasolina comum para o campus Avançado Piumhi</t>
  </si>
  <si>
    <t>Unid</t>
  </si>
  <si>
    <t>Litro</t>
  </si>
  <si>
    <t>Qtda Estimada</t>
  </si>
  <si>
    <t>Valor unitário (R$)</t>
  </si>
  <si>
    <t>Valor Total Estimado Anual</t>
  </si>
  <si>
    <t>Valor Total Estimado Mensal</t>
  </si>
  <si>
    <t>Fornecimento de álcool  comum para o campus Avançado Piumhi</t>
  </si>
  <si>
    <t>Fornecimento de diesel  comum para o campus Avançado Piumhi</t>
  </si>
  <si>
    <t>Percentual de desconto sobre o total faturado</t>
  </si>
  <si>
    <t>Percent.</t>
  </si>
  <si>
    <t>ADITIVO 01/2018 - 05/06/2018</t>
  </si>
  <si>
    <t>ADITIVO 02/2019 - 05/06/2019</t>
  </si>
  <si>
    <t>ADITIVO 03/2020 - 05/06/2020</t>
  </si>
  <si>
    <t>ADITIVO 01/2018 - PRORROGAÇÃO</t>
  </si>
  <si>
    <t>ADITIVO 02/2019 - PRORROGAÇÃO</t>
  </si>
  <si>
    <t>ADITIVO 03/2020 - PRORROGAÇÃO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</si>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</sst>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1" xfId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4" fillId="0" borderId="1" xfId="1" applyFont="1" applyBorder="1"/>
    <xf numFmtId="14" fontId="4" fillId="0" borderId="1" xfId="0" applyNumberFormat="1" applyFont="1" applyBorder="1"/>
    <xf numFmtId="10" fontId="6" fillId="0" borderId="1" xfId="2" applyNumberFormat="1" applyFont="1" applyBorder="1"/>
    <xf numFmtId="10" fontId="2" fillId="0" borderId="1" xfId="2" applyNumberFormat="1" applyFont="1" applyBorder="1"/>
    <xf numFmtId="0" fontId="4" fillId="0" borderId="1" xfId="0" applyFont="1" applyBorder="1"/>
    <xf numFmtId="44" fontId="4" fillId="0" borderId="1" xfId="1" applyNumberFormat="1" applyFont="1" applyBorder="1"/>
    <xf numFmtId="0" fontId="7" fillId="2" borderId="1" xfId="0" applyFont="1" applyFill="1" applyBorder="1"/>
    <xf numFmtId="164" fontId="4" fillId="2" borderId="1" xfId="1" applyFont="1" applyFill="1" applyBorder="1"/>
    <xf numFmtId="0" fontId="4" fillId="2" borderId="1" xfId="0" applyFont="1" applyFill="1" applyBorder="1"/>
    <xf numFmtId="44" fontId="4" fillId="2" borderId="1" xfId="1" applyNumberFormat="1" applyFont="1" applyFill="1" applyBorder="1"/>
    <xf numFmtId="10" fontId="6" fillId="2" borderId="1" xfId="2" applyNumberFormat="1" applyFont="1" applyFill="1" applyBorder="1"/>
    <xf numFmtId="10" fontId="2" fillId="2" borderId="1" xfId="1" applyNumberFormat="1" applyFont="1" applyFill="1" applyBorder="1"/>
    <xf numFmtId="0" fontId="11" fillId="0" borderId="0" xfId="0" applyNumberFormat="1" applyFont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NumberFormat="1" applyFill="1" applyBorder="1"/>
    <xf numFmtId="0" fontId="11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5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6" borderId="2" xfId="0" applyNumberFormat="1" applyFill="1" applyBorder="1"/>
    <xf numFmtId="44" fontId="0" fillId="5" borderId="4" xfId="1" applyNumberFormat="1" applyFont="1" applyFill="1" applyBorder="1"/>
    <xf numFmtId="4" fontId="0" fillId="0" borderId="0" xfId="0" applyNumberFormat="1"/>
    <xf numFmtId="0" fontId="0" fillId="0" borderId="6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6" xfId="0" applyNumberFormat="1" applyBorder="1" applyAlignment="1"/>
    <xf numFmtId="44" fontId="0" fillId="0" borderId="0" xfId="0" applyNumberFormat="1" applyBorder="1" applyAlignment="1"/>
    <xf numFmtId="164" fontId="11" fillId="0" borderId="0" xfId="1" applyFont="1" applyBorder="1" applyAlignment="1">
      <alignment horizontal="right"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0" fillId="0" borderId="0" xfId="1" applyFont="1" applyBorder="1"/>
    <xf numFmtId="164" fontId="12" fillId="7" borderId="0" xfId="0" applyNumberFormat="1" applyFont="1" applyFill="1" applyBorder="1" applyAlignment="1">
      <alignment horizontal="right" vertical="center"/>
    </xf>
    <xf numFmtId="164" fontId="13" fillId="0" borderId="3" xfId="1" applyFont="1" applyFill="1" applyBorder="1" applyAlignment="1">
      <alignment horizontal="center" vertical="center"/>
    </xf>
    <xf numFmtId="0" fontId="0" fillId="0" borderId="6" xfId="0" applyBorder="1"/>
    <xf numFmtId="164" fontId="0" fillId="0" borderId="1" xfId="0" applyNumberFormat="1" applyBorder="1" applyAlignment="1">
      <alignment vertical="center"/>
    </xf>
    <xf numFmtId="164" fontId="0" fillId="0" borderId="6" xfId="0" applyNumberFormat="1" applyBorder="1"/>
    <xf numFmtId="164" fontId="0" fillId="0" borderId="0" xfId="0" applyNumberFormat="1" applyBorder="1"/>
    <xf numFmtId="14" fontId="0" fillId="0" borderId="6" xfId="0" applyNumberFormat="1" applyBorder="1"/>
    <xf numFmtId="44" fontId="0" fillId="0" borderId="0" xfId="0" applyNumberFormat="1" applyBorder="1"/>
    <xf numFmtId="0" fontId="0" fillId="0" borderId="7" xfId="0" applyBorder="1"/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165" fontId="0" fillId="0" borderId="8" xfId="0" applyNumberFormat="1" applyFill="1" applyBorder="1" applyAlignment="1">
      <alignment horizontal="center"/>
    </xf>
    <xf numFmtId="0" fontId="14" fillId="0" borderId="0" xfId="0" applyFont="1" applyFill="1" applyBorder="1"/>
    <xf numFmtId="164" fontId="0" fillId="0" borderId="0" xfId="1" applyFont="1" applyFill="1" applyBorder="1"/>
    <xf numFmtId="165" fontId="0" fillId="0" borderId="9" xfId="0" applyNumberForma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Alignment="1">
      <alignment horizontal="justify" vertical="center" readingOrder="1"/>
    </xf>
    <xf numFmtId="0" fontId="0" fillId="0" borderId="7" xfId="0" applyNumberFormat="1" applyBorder="1" applyAlignment="1">
      <alignment horizontal="center" vertical="center"/>
    </xf>
    <xf numFmtId="0" fontId="3" fillId="0" borderId="0" xfId="0" applyFont="1" applyFill="1" applyBorder="1"/>
    <xf numFmtId="165" fontId="0" fillId="0" borderId="0" xfId="0" applyNumberFormat="1" applyFill="1" applyBorder="1"/>
    <xf numFmtId="16" fontId="0" fillId="0" borderId="0" xfId="0" applyNumberFormat="1" applyFill="1" applyBorder="1"/>
    <xf numFmtId="2" fontId="0" fillId="0" borderId="0" xfId="0" applyNumberFormat="1"/>
    <xf numFmtId="164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3" fillId="0" borderId="0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5" borderId="4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21" sqref="B21"/>
    </sheetView>
  </sheetViews>
  <sheetFormatPr defaultRowHeight="15" x14ac:dyDescent="0.25"/>
  <cols>
    <col min="1" max="1" width="36" bestFit="1" customWidth="1"/>
    <col min="2" max="2" width="35.7109375" customWidth="1"/>
    <col min="3" max="3" width="22.7109375" bestFit="1" customWidth="1"/>
    <col min="4" max="4" width="13.28515625" bestFit="1" customWidth="1"/>
    <col min="5" max="5" width="12.5703125" bestFit="1" customWidth="1"/>
    <col min="6" max="6" width="13.140625" bestFit="1" customWidth="1"/>
    <col min="7" max="7" width="13.42578125" bestFit="1" customWidth="1"/>
    <col min="8" max="8" width="20.42578125" bestFit="1" customWidth="1"/>
  </cols>
  <sheetData>
    <row r="1" spans="1:8" ht="18.75" x14ac:dyDescent="0.3">
      <c r="A1" s="2"/>
      <c r="B1" s="3" t="s">
        <v>0</v>
      </c>
      <c r="C1" s="2"/>
      <c r="D1" s="2"/>
      <c r="E1" s="2"/>
      <c r="F1" s="4"/>
      <c r="G1" s="5"/>
      <c r="H1" s="2"/>
    </row>
    <row r="2" spans="1:8" x14ac:dyDescent="0.25">
      <c r="A2" s="2"/>
      <c r="B2" s="2"/>
      <c r="C2" s="2"/>
      <c r="D2" s="2"/>
      <c r="E2" s="2"/>
      <c r="F2" s="4"/>
      <c r="G2" s="5"/>
      <c r="H2" s="2"/>
    </row>
    <row r="3" spans="1:8" x14ac:dyDescent="0.25">
      <c r="A3" s="6" t="s">
        <v>77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9" t="s">
        <v>6</v>
      </c>
      <c r="H3" s="7" t="s">
        <v>7</v>
      </c>
    </row>
    <row r="4" spans="1:8" x14ac:dyDescent="0.25">
      <c r="A4" s="6" t="s">
        <v>8</v>
      </c>
      <c r="B4" s="10"/>
      <c r="C4" s="11" t="s">
        <v>78</v>
      </c>
      <c r="D4" s="37">
        <v>18360</v>
      </c>
      <c r="E4" s="10">
        <f>D4/12</f>
        <v>1530</v>
      </c>
      <c r="F4" s="12"/>
      <c r="G4" s="13"/>
      <c r="H4" s="11"/>
    </row>
    <row r="5" spans="1:8" x14ac:dyDescent="0.25">
      <c r="A5" s="6" t="s">
        <v>96</v>
      </c>
      <c r="B5" s="75" t="s">
        <v>60</v>
      </c>
      <c r="C5" s="11" t="s">
        <v>79</v>
      </c>
      <c r="D5" s="10"/>
      <c r="E5" s="10"/>
      <c r="F5" s="12"/>
      <c r="G5" s="13"/>
      <c r="H5" s="14" t="s">
        <v>82</v>
      </c>
    </row>
    <row r="6" spans="1:8" x14ac:dyDescent="0.25">
      <c r="A6" s="6" t="s">
        <v>97</v>
      </c>
      <c r="B6" s="75" t="s">
        <v>60</v>
      </c>
      <c r="C6" s="14" t="s">
        <v>80</v>
      </c>
      <c r="D6" s="10"/>
      <c r="E6" s="10"/>
      <c r="F6" s="12"/>
      <c r="G6" s="13"/>
      <c r="H6" s="14" t="s">
        <v>83</v>
      </c>
    </row>
    <row r="7" spans="1:8" x14ac:dyDescent="0.25">
      <c r="A7" s="6" t="s">
        <v>98</v>
      </c>
      <c r="B7" s="75" t="s">
        <v>60</v>
      </c>
      <c r="C7" s="11" t="s">
        <v>81</v>
      </c>
      <c r="D7" s="10"/>
      <c r="E7" s="10"/>
      <c r="F7" s="12"/>
      <c r="G7" s="13"/>
      <c r="H7" s="11" t="s">
        <v>84</v>
      </c>
    </row>
    <row r="8" spans="1:8" x14ac:dyDescent="0.25">
      <c r="A8" s="6"/>
      <c r="B8" s="74"/>
      <c r="C8" s="11"/>
      <c r="D8" s="10"/>
      <c r="E8" s="10"/>
      <c r="F8" s="12"/>
      <c r="G8" s="13"/>
      <c r="H8" s="11"/>
    </row>
    <row r="9" spans="1:8" x14ac:dyDescent="0.25">
      <c r="A9" s="6"/>
      <c r="B9" s="10"/>
      <c r="C9" s="11"/>
      <c r="D9" s="10"/>
      <c r="E9" s="10"/>
      <c r="F9" s="12"/>
      <c r="G9" s="13"/>
      <c r="H9" s="11"/>
    </row>
    <row r="10" spans="1:8" x14ac:dyDescent="0.25">
      <c r="A10" s="6"/>
      <c r="B10" s="10"/>
      <c r="C10" s="14"/>
      <c r="D10" s="10"/>
      <c r="E10" s="10"/>
      <c r="F10" s="12"/>
      <c r="G10" s="13"/>
      <c r="H10" s="14"/>
    </row>
    <row r="11" spans="1:8" x14ac:dyDescent="0.25">
      <c r="A11" s="6"/>
      <c r="B11" s="10"/>
      <c r="C11" s="14"/>
      <c r="D11" s="10"/>
      <c r="E11" s="15"/>
      <c r="F11" s="12"/>
      <c r="G11" s="13"/>
      <c r="H11" s="14"/>
    </row>
    <row r="12" spans="1:8" x14ac:dyDescent="0.25">
      <c r="A12" s="6"/>
      <c r="B12" s="10"/>
      <c r="C12" s="14"/>
      <c r="D12" s="10"/>
      <c r="E12" s="15"/>
      <c r="F12" s="12"/>
      <c r="G12" s="13"/>
      <c r="H12" s="14"/>
    </row>
    <row r="13" spans="1:8" x14ac:dyDescent="0.25">
      <c r="A13" s="6"/>
      <c r="B13" s="10"/>
      <c r="C13" s="14"/>
      <c r="D13" s="10"/>
      <c r="E13" s="15"/>
      <c r="F13" s="12"/>
      <c r="G13" s="13"/>
      <c r="H13" s="14"/>
    </row>
    <row r="14" spans="1:8" x14ac:dyDescent="0.25">
      <c r="A14" s="6"/>
      <c r="B14" s="10"/>
      <c r="C14" s="14"/>
      <c r="D14" s="15"/>
      <c r="E14" s="10"/>
      <c r="F14" s="12"/>
      <c r="G14" s="13"/>
      <c r="H14" s="14"/>
    </row>
    <row r="15" spans="1:8" x14ac:dyDescent="0.25">
      <c r="A15" s="16" t="s">
        <v>9</v>
      </c>
      <c r="B15" s="17"/>
      <c r="C15" s="18"/>
      <c r="D15" s="19">
        <f>SUM(D4:D14)</f>
        <v>18360</v>
      </c>
      <c r="E15" s="19">
        <f>SUM(E4:E14)</f>
        <v>1530</v>
      </c>
      <c r="F15" s="20">
        <f>SUM(F4:F14)</f>
        <v>0</v>
      </c>
      <c r="G15" s="21">
        <f>SUM(G4:G14)</f>
        <v>0</v>
      </c>
      <c r="H15" s="18"/>
    </row>
    <row r="23" spans="7:7" x14ac:dyDescent="0.25">
      <c r="G23" s="73">
        <f>(D6*100)/D4</f>
        <v>0</v>
      </c>
    </row>
  </sheetData>
  <conditionalFormatting sqref="B8:B15 B1:B4">
    <cfRule type="containsText" dxfId="1" priority="1" operator="containsText" text="acréscimo">
      <formula>NOT(ISERROR(SEARCH("acréscimo",B1)))</formula>
    </cfRule>
    <cfRule type="containsText" dxfId="0" priority="2" operator="containsText" text="supressão">
      <formula>NOT(ISERROR(SEARCH("supressão",B1)))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B1" workbookViewId="0">
      <selection activeCell="G16" sqref="G16"/>
    </sheetView>
  </sheetViews>
  <sheetFormatPr defaultRowHeight="15" x14ac:dyDescent="0.25"/>
  <cols>
    <col min="3" max="3" width="60.140625" customWidth="1"/>
    <col min="4" max="4" width="14.7109375" customWidth="1"/>
    <col min="5" max="5" width="19.85546875" customWidth="1"/>
    <col min="6" max="7" width="24.85546875" customWidth="1"/>
    <col min="8" max="8" width="28.42578125" customWidth="1"/>
    <col min="10" max="10" width="10.140625" bestFit="1" customWidth="1"/>
  </cols>
  <sheetData>
    <row r="1" spans="1:10" ht="15.75" thickBot="1" x14ac:dyDescent="0.3"/>
    <row r="2" spans="1:10" x14ac:dyDescent="0.25">
      <c r="B2" s="88" t="s">
        <v>64</v>
      </c>
      <c r="C2" s="88"/>
      <c r="D2" s="88"/>
      <c r="E2" s="88"/>
      <c r="F2" s="88"/>
      <c r="G2" s="88"/>
      <c r="H2" s="88"/>
    </row>
    <row r="3" spans="1:10" ht="30" x14ac:dyDescent="0.25">
      <c r="B3" s="89" t="s">
        <v>61</v>
      </c>
      <c r="C3" s="27" t="s">
        <v>62</v>
      </c>
      <c r="D3" s="27" t="s">
        <v>86</v>
      </c>
      <c r="E3" s="27" t="s">
        <v>88</v>
      </c>
      <c r="F3" s="27" t="s">
        <v>89</v>
      </c>
      <c r="G3" s="27" t="s">
        <v>91</v>
      </c>
      <c r="H3" s="27" t="s">
        <v>90</v>
      </c>
    </row>
    <row r="4" spans="1:10" ht="23.25" customHeight="1" x14ac:dyDescent="0.25">
      <c r="B4" s="89">
        <v>31</v>
      </c>
      <c r="C4" s="90" t="s">
        <v>85</v>
      </c>
      <c r="D4" s="91" t="s">
        <v>87</v>
      </c>
      <c r="E4" s="91">
        <v>4000</v>
      </c>
      <c r="F4" s="92">
        <v>3.11</v>
      </c>
      <c r="G4" s="92">
        <f>H4/12</f>
        <v>1036.6666666666667</v>
      </c>
      <c r="H4" s="92">
        <v>12440</v>
      </c>
    </row>
    <row r="5" spans="1:10" x14ac:dyDescent="0.25">
      <c r="B5" s="89">
        <v>32</v>
      </c>
      <c r="C5" s="93" t="s">
        <v>92</v>
      </c>
      <c r="D5" s="91" t="s">
        <v>87</v>
      </c>
      <c r="E5" s="91">
        <v>500</v>
      </c>
      <c r="F5" s="92">
        <v>2.44</v>
      </c>
      <c r="G5" s="92">
        <f>H5/12</f>
        <v>101.66666666666667</v>
      </c>
      <c r="H5" s="92">
        <f>F5*E5</f>
        <v>1220</v>
      </c>
    </row>
    <row r="6" spans="1:10" x14ac:dyDescent="0.25">
      <c r="B6" s="89">
        <v>33</v>
      </c>
      <c r="C6" s="93" t="s">
        <v>93</v>
      </c>
      <c r="D6" s="91" t="s">
        <v>87</v>
      </c>
      <c r="E6" s="91">
        <v>2000</v>
      </c>
      <c r="F6" s="94">
        <v>2.2999999999999998</v>
      </c>
      <c r="G6" s="92">
        <f>H6/12</f>
        <v>383.33333333333331</v>
      </c>
      <c r="H6" s="92">
        <f>F6*E6</f>
        <v>4600</v>
      </c>
    </row>
    <row r="7" spans="1:10" x14ac:dyDescent="0.25">
      <c r="B7" s="89">
        <v>66</v>
      </c>
      <c r="C7" s="91" t="s">
        <v>94</v>
      </c>
      <c r="D7" s="91" t="s">
        <v>95</v>
      </c>
      <c r="E7" s="91">
        <v>1</v>
      </c>
      <c r="F7" s="95">
        <v>5.4000000000000003E-3</v>
      </c>
      <c r="G7" s="95">
        <v>5.4000000000000003E-3</v>
      </c>
      <c r="H7" s="95">
        <v>5.4000000000000003E-3</v>
      </c>
    </row>
    <row r="8" spans="1:10" x14ac:dyDescent="0.25">
      <c r="B8" s="96" t="s">
        <v>63</v>
      </c>
      <c r="C8" s="96"/>
      <c r="D8" s="97"/>
      <c r="E8" s="97"/>
      <c r="F8" s="97"/>
      <c r="G8" s="98">
        <f>SUM(G4:G6)</f>
        <v>1521.6666666666667</v>
      </c>
      <c r="H8" s="98">
        <v>18360</v>
      </c>
    </row>
    <row r="10" spans="1:10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</row>
  </sheetData>
  <mergeCells count="2">
    <mergeCell ref="B2:H2"/>
    <mergeCell ref="B8:C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topLeftCell="I3" workbookViewId="0">
      <selection activeCell="O10" sqref="O10:O21"/>
    </sheetView>
  </sheetViews>
  <sheetFormatPr defaultRowHeight="15" x14ac:dyDescent="0.25"/>
  <cols>
    <col min="1" max="1" width="5.5703125" style="59" bestFit="1" customWidth="1"/>
    <col min="2" max="2" width="11.42578125" style="60" customWidth="1"/>
    <col min="3" max="3" width="13.28515625" style="60" bestFit="1" customWidth="1"/>
    <col min="4" max="4" width="14.42578125" style="60" bestFit="1" customWidth="1"/>
    <col min="5" max="5" width="13.28515625" style="60" bestFit="1" customWidth="1"/>
    <col min="6" max="6" width="22.85546875" style="60" customWidth="1"/>
    <col min="7" max="7" width="13.85546875" style="60" bestFit="1" customWidth="1"/>
    <col min="8" max="8" width="14.7109375" style="60" bestFit="1" customWidth="1"/>
    <col min="9" max="9" width="16.85546875" style="65" bestFit="1" customWidth="1"/>
    <col min="10" max="10" width="11.7109375" style="60" bestFit="1" customWidth="1"/>
    <col min="11" max="11" width="19" style="60" customWidth="1"/>
    <col min="12" max="13" width="13.85546875" style="60" bestFit="1" customWidth="1"/>
    <col min="14" max="14" width="16.7109375" style="60" bestFit="1" customWidth="1"/>
    <col min="15" max="15" width="11.7109375" style="60" bestFit="1" customWidth="1"/>
    <col min="16" max="16" width="33.85546875" style="60" bestFit="1" customWidth="1"/>
    <col min="17" max="18" width="15.42578125" style="60" bestFit="1" customWidth="1"/>
    <col min="19" max="19" width="16.7109375" style="60" bestFit="1" customWidth="1"/>
    <col min="20" max="16384" width="9.140625" style="60"/>
  </cols>
  <sheetData>
    <row r="1" spans="1:19" s="23" customFormat="1" x14ac:dyDescent="0.25">
      <c r="A1" s="22"/>
      <c r="I1" s="24"/>
    </row>
    <row r="2" spans="1:19" s="23" customFormat="1" x14ac:dyDescent="0.25">
      <c r="A2" s="22"/>
    </row>
    <row r="3" spans="1:19" s="26" customFormat="1" x14ac:dyDescent="0.25">
      <c r="A3" s="25"/>
      <c r="B3" s="85" t="str">
        <f>Resumo!A3</f>
        <v>Contrato 22/2017/RER/PIR</v>
      </c>
      <c r="C3" s="85"/>
      <c r="D3" s="86"/>
      <c r="E3" s="82" t="s">
        <v>99</v>
      </c>
      <c r="F3" s="83"/>
      <c r="G3" s="83"/>
      <c r="H3" s="84"/>
      <c r="I3" s="87" t="s">
        <v>13</v>
      </c>
      <c r="J3" s="82" t="s">
        <v>100</v>
      </c>
      <c r="K3" s="83"/>
      <c r="L3" s="83"/>
      <c r="M3" s="84"/>
      <c r="N3" s="87" t="s">
        <v>13</v>
      </c>
      <c r="O3" s="82" t="s">
        <v>101</v>
      </c>
      <c r="P3" s="83"/>
      <c r="Q3" s="83"/>
      <c r="R3" s="84"/>
      <c r="S3" s="87" t="s">
        <v>13</v>
      </c>
    </row>
    <row r="4" spans="1:19" s="26" customFormat="1" x14ac:dyDescent="0.25">
      <c r="A4" s="25"/>
      <c r="B4" s="80" t="s">
        <v>78</v>
      </c>
      <c r="C4" s="80"/>
      <c r="D4" s="81"/>
      <c r="E4" s="82" t="s">
        <v>79</v>
      </c>
      <c r="F4" s="83"/>
      <c r="G4" s="83"/>
      <c r="H4" s="84"/>
      <c r="I4" s="87"/>
      <c r="J4" s="82" t="s">
        <v>80</v>
      </c>
      <c r="K4" s="83"/>
      <c r="L4" s="83"/>
      <c r="M4" s="84"/>
      <c r="N4" s="87"/>
      <c r="O4" s="82" t="s">
        <v>81</v>
      </c>
      <c r="P4" s="83"/>
      <c r="Q4" s="83"/>
      <c r="R4" s="84"/>
      <c r="S4" s="87"/>
    </row>
    <row r="5" spans="1:19" s="26" customFormat="1" x14ac:dyDescent="0.25">
      <c r="A5" s="25"/>
      <c r="B5" s="85"/>
      <c r="C5" s="85"/>
      <c r="D5" s="86"/>
      <c r="E5" s="82"/>
      <c r="F5" s="83"/>
      <c r="G5" s="83"/>
      <c r="H5" s="84"/>
      <c r="I5" s="87"/>
      <c r="J5" s="82"/>
      <c r="K5" s="83"/>
      <c r="L5" s="83"/>
      <c r="M5" s="84"/>
      <c r="N5" s="87"/>
      <c r="O5" s="82"/>
      <c r="P5" s="83"/>
      <c r="Q5" s="83"/>
      <c r="R5" s="84"/>
      <c r="S5" s="87"/>
    </row>
    <row r="6" spans="1:19" s="31" customFormat="1" ht="30" x14ac:dyDescent="0.25">
      <c r="A6" s="25"/>
      <c r="B6" s="77"/>
      <c r="C6" s="27" t="s">
        <v>14</v>
      </c>
      <c r="D6" s="28" t="s">
        <v>10</v>
      </c>
      <c r="E6" s="29" t="s">
        <v>15</v>
      </c>
      <c r="F6" s="27" t="s">
        <v>16</v>
      </c>
      <c r="G6" s="27" t="s">
        <v>17</v>
      </c>
      <c r="H6" s="30" t="s">
        <v>18</v>
      </c>
      <c r="I6" s="87"/>
      <c r="J6" s="29" t="s">
        <v>15</v>
      </c>
      <c r="K6" s="27" t="s">
        <v>16</v>
      </c>
      <c r="L6" s="27" t="s">
        <v>17</v>
      </c>
      <c r="M6" s="30" t="s">
        <v>18</v>
      </c>
      <c r="N6" s="87"/>
      <c r="O6" s="29" t="s">
        <v>15</v>
      </c>
      <c r="P6" s="27" t="s">
        <v>16</v>
      </c>
      <c r="Q6" s="27" t="s">
        <v>17</v>
      </c>
      <c r="R6" s="30" t="s">
        <v>18</v>
      </c>
      <c r="S6" s="87"/>
    </row>
    <row r="7" spans="1:19" s="26" customFormat="1" x14ac:dyDescent="0.25">
      <c r="A7" s="25"/>
      <c r="B7" s="77"/>
      <c r="C7" s="32">
        <f>D7/12</f>
        <v>1530</v>
      </c>
      <c r="D7" s="33">
        <v>18360</v>
      </c>
      <c r="E7" s="34">
        <f>F7/12</f>
        <v>1530</v>
      </c>
      <c r="F7" s="33">
        <v>18360</v>
      </c>
      <c r="G7" s="1">
        <f>E7-C7</f>
        <v>0</v>
      </c>
      <c r="H7" s="35">
        <f>G22</f>
        <v>18360</v>
      </c>
      <c r="I7" s="36">
        <f>H7+D7</f>
        <v>36720</v>
      </c>
      <c r="J7" s="34">
        <f>K7/12</f>
        <v>1530</v>
      </c>
      <c r="K7" s="33">
        <v>18360</v>
      </c>
      <c r="L7" s="1">
        <f>J7-E7</f>
        <v>0</v>
      </c>
      <c r="M7" s="35">
        <f>L22</f>
        <v>18360</v>
      </c>
      <c r="N7" s="36">
        <f>M7+I7</f>
        <v>55080</v>
      </c>
      <c r="O7" s="34">
        <f>P7/12</f>
        <v>1530</v>
      </c>
      <c r="P7" s="33">
        <v>18360</v>
      </c>
      <c r="Q7" s="1">
        <f>O7-M7</f>
        <v>-16830</v>
      </c>
      <c r="R7" s="35">
        <f>Q22</f>
        <v>18360</v>
      </c>
      <c r="S7" s="36">
        <f>R7+N7</f>
        <v>73440</v>
      </c>
    </row>
    <row r="8" spans="1:19" s="26" customFormat="1" x14ac:dyDescent="0.25">
      <c r="A8" s="25"/>
      <c r="B8" s="78" t="s">
        <v>11</v>
      </c>
      <c r="C8" s="78"/>
      <c r="D8" s="38"/>
      <c r="E8" s="79" t="s">
        <v>11</v>
      </c>
      <c r="F8" s="78"/>
      <c r="G8" s="39"/>
      <c r="H8" s="40"/>
      <c r="I8" s="41"/>
      <c r="J8" s="79" t="s">
        <v>11</v>
      </c>
      <c r="K8" s="78"/>
      <c r="L8" s="39"/>
      <c r="M8" s="40"/>
      <c r="N8" s="41"/>
      <c r="O8" s="79" t="s">
        <v>11</v>
      </c>
      <c r="P8" s="78"/>
      <c r="Q8" s="39"/>
      <c r="R8" s="40"/>
      <c r="S8" s="41"/>
    </row>
    <row r="9" spans="1:19" s="49" customFormat="1" x14ac:dyDescent="0.25">
      <c r="A9" s="42"/>
      <c r="B9" s="43" t="s">
        <v>12</v>
      </c>
      <c r="C9" s="44" t="s">
        <v>19</v>
      </c>
      <c r="D9" s="45"/>
      <c r="E9" s="46" t="s">
        <v>12</v>
      </c>
      <c r="F9" s="47" t="s">
        <v>20</v>
      </c>
      <c r="G9" s="47" t="s">
        <v>19</v>
      </c>
      <c r="H9" s="48"/>
      <c r="I9" s="41"/>
      <c r="J9" s="46" t="s">
        <v>12</v>
      </c>
      <c r="K9" s="47"/>
      <c r="L9" s="47" t="s">
        <v>19</v>
      </c>
      <c r="M9" s="48"/>
      <c r="N9" s="41"/>
      <c r="O9" s="46" t="s">
        <v>12</v>
      </c>
      <c r="P9" s="47" t="s">
        <v>20</v>
      </c>
      <c r="Q9" s="47" t="s">
        <v>19</v>
      </c>
      <c r="R9" s="48"/>
      <c r="S9" s="41"/>
    </row>
    <row r="10" spans="1:19" s="26" customFormat="1" ht="15" customHeight="1" x14ac:dyDescent="0.25">
      <c r="A10" s="50" t="s">
        <v>24</v>
      </c>
      <c r="B10" s="51" t="s">
        <v>22</v>
      </c>
      <c r="C10" s="32">
        <f>C7</f>
        <v>1530</v>
      </c>
      <c r="D10" s="52"/>
      <c r="E10" s="51" t="s">
        <v>23</v>
      </c>
      <c r="F10" s="53">
        <f>G7</f>
        <v>0</v>
      </c>
      <c r="G10" s="53">
        <f>F10+C10</f>
        <v>1530</v>
      </c>
      <c r="H10" s="54"/>
      <c r="I10" s="41"/>
      <c r="J10" s="51" t="s">
        <v>65</v>
      </c>
      <c r="K10" s="53"/>
      <c r="L10" s="53">
        <f>J7</f>
        <v>1530</v>
      </c>
      <c r="M10" s="54"/>
      <c r="N10" s="41"/>
      <c r="O10" s="51" t="s">
        <v>102</v>
      </c>
      <c r="P10" s="53"/>
      <c r="Q10" s="53">
        <f>L10+P10</f>
        <v>1530</v>
      </c>
      <c r="R10" s="54"/>
      <c r="S10" s="41"/>
    </row>
    <row r="11" spans="1:19" s="26" customFormat="1" ht="15" customHeight="1" x14ac:dyDescent="0.25">
      <c r="A11" s="50" t="s">
        <v>27</v>
      </c>
      <c r="B11" s="51" t="s">
        <v>25</v>
      </c>
      <c r="C11" s="32">
        <f>C7</f>
        <v>1530</v>
      </c>
      <c r="D11" s="52"/>
      <c r="E11" s="51" t="s">
        <v>26</v>
      </c>
      <c r="F11" s="53">
        <f>G7</f>
        <v>0</v>
      </c>
      <c r="G11" s="53">
        <f t="shared" ref="G11:G21" si="0">F11+C11</f>
        <v>1530</v>
      </c>
      <c r="H11" s="56"/>
      <c r="I11" s="41"/>
      <c r="J11" s="51" t="s">
        <v>66</v>
      </c>
      <c r="K11" s="53"/>
      <c r="L11" s="53">
        <f t="shared" ref="L11:L21" si="1">G11+K11</f>
        <v>1530</v>
      </c>
      <c r="M11" s="56"/>
      <c r="N11" s="41"/>
      <c r="O11" s="51" t="s">
        <v>103</v>
      </c>
      <c r="P11" s="53"/>
      <c r="Q11" s="53">
        <f t="shared" ref="Q11:Q21" si="2">L11+P11</f>
        <v>1530</v>
      </c>
      <c r="R11" s="56"/>
      <c r="S11" s="41"/>
    </row>
    <row r="12" spans="1:19" s="26" customFormat="1" ht="15" customHeight="1" x14ac:dyDescent="0.25">
      <c r="A12" s="50" t="s">
        <v>30</v>
      </c>
      <c r="B12" s="51" t="s">
        <v>28</v>
      </c>
      <c r="C12" s="32">
        <f>C7</f>
        <v>1530</v>
      </c>
      <c r="D12" s="52"/>
      <c r="E12" s="51" t="s">
        <v>29</v>
      </c>
      <c r="F12" s="53">
        <f>G7</f>
        <v>0</v>
      </c>
      <c r="G12" s="53">
        <f>F12+C12</f>
        <v>1530</v>
      </c>
      <c r="H12" s="56"/>
      <c r="I12" s="41"/>
      <c r="J12" s="51" t="s">
        <v>67</v>
      </c>
      <c r="K12" s="53"/>
      <c r="L12" s="53">
        <f>G12+K12</f>
        <v>1530</v>
      </c>
      <c r="M12" s="56"/>
      <c r="N12" s="41"/>
      <c r="O12" s="51" t="s">
        <v>104</v>
      </c>
      <c r="P12" s="53"/>
      <c r="Q12" s="53">
        <f t="shared" si="2"/>
        <v>1530</v>
      </c>
      <c r="R12" s="56"/>
      <c r="S12" s="41"/>
    </row>
    <row r="13" spans="1:19" s="26" customFormat="1" ht="15" customHeight="1" x14ac:dyDescent="0.25">
      <c r="A13" s="50" t="s">
        <v>33</v>
      </c>
      <c r="B13" s="51" t="s">
        <v>31</v>
      </c>
      <c r="C13" s="32">
        <f>C7</f>
        <v>1530</v>
      </c>
      <c r="D13" s="52"/>
      <c r="E13" s="51" t="s">
        <v>32</v>
      </c>
      <c r="F13" s="53">
        <f>G7</f>
        <v>0</v>
      </c>
      <c r="G13" s="53">
        <f t="shared" si="0"/>
        <v>1530</v>
      </c>
      <c r="H13" s="54"/>
      <c r="I13" s="41"/>
      <c r="J13" s="51" t="s">
        <v>68</v>
      </c>
      <c r="K13" s="53"/>
      <c r="L13" s="53">
        <f>G13+K13</f>
        <v>1530</v>
      </c>
      <c r="M13" s="54"/>
      <c r="N13" s="41"/>
      <c r="O13" s="51" t="s">
        <v>105</v>
      </c>
      <c r="P13" s="53"/>
      <c r="Q13" s="53">
        <f t="shared" si="2"/>
        <v>1530</v>
      </c>
      <c r="R13" s="54"/>
      <c r="S13" s="41"/>
    </row>
    <row r="14" spans="1:19" s="26" customFormat="1" ht="15" customHeight="1" x14ac:dyDescent="0.25">
      <c r="A14" s="50" t="s">
        <v>36</v>
      </c>
      <c r="B14" s="51" t="s">
        <v>34</v>
      </c>
      <c r="C14" s="32">
        <f>C7</f>
        <v>1530</v>
      </c>
      <c r="D14" s="52"/>
      <c r="E14" s="51" t="s">
        <v>35</v>
      </c>
      <c r="F14" s="53">
        <f>G7</f>
        <v>0</v>
      </c>
      <c r="G14" s="53">
        <f t="shared" si="0"/>
        <v>1530</v>
      </c>
      <c r="H14" s="54"/>
      <c r="I14" s="41"/>
      <c r="J14" s="51" t="s">
        <v>69</v>
      </c>
      <c r="K14" s="53"/>
      <c r="L14" s="53">
        <f t="shared" si="1"/>
        <v>1530</v>
      </c>
      <c r="M14" s="54"/>
      <c r="N14" s="41"/>
      <c r="O14" s="51" t="s">
        <v>106</v>
      </c>
      <c r="P14" s="53"/>
      <c r="Q14" s="53">
        <f t="shared" si="2"/>
        <v>1530</v>
      </c>
      <c r="R14" s="54"/>
      <c r="S14" s="41"/>
    </row>
    <row r="15" spans="1:19" s="26" customFormat="1" ht="15" customHeight="1" x14ac:dyDescent="0.25">
      <c r="A15" s="50" t="s">
        <v>39</v>
      </c>
      <c r="B15" s="51" t="s">
        <v>37</v>
      </c>
      <c r="C15" s="32">
        <f>C7</f>
        <v>1530</v>
      </c>
      <c r="D15" s="52"/>
      <c r="E15" s="51" t="s">
        <v>38</v>
      </c>
      <c r="F15" s="53">
        <f>G7</f>
        <v>0</v>
      </c>
      <c r="G15" s="53">
        <f t="shared" si="0"/>
        <v>1530</v>
      </c>
      <c r="H15" s="54"/>
      <c r="I15" s="41"/>
      <c r="J15" s="51" t="s">
        <v>70</v>
      </c>
      <c r="K15" s="53"/>
      <c r="L15" s="53">
        <f t="shared" si="1"/>
        <v>1530</v>
      </c>
      <c r="M15" s="54"/>
      <c r="N15" s="41"/>
      <c r="O15" s="51" t="s">
        <v>107</v>
      </c>
      <c r="P15" s="53"/>
      <c r="Q15" s="53">
        <f t="shared" si="2"/>
        <v>1530</v>
      </c>
      <c r="R15" s="54"/>
      <c r="S15" s="41"/>
    </row>
    <row r="16" spans="1:19" s="26" customFormat="1" ht="15" customHeight="1" x14ac:dyDescent="0.25">
      <c r="A16" s="50" t="s">
        <v>42</v>
      </c>
      <c r="B16" s="51" t="s">
        <v>40</v>
      </c>
      <c r="C16" s="32">
        <f>C7</f>
        <v>1530</v>
      </c>
      <c r="D16" s="52"/>
      <c r="E16" s="51" t="s">
        <v>41</v>
      </c>
      <c r="F16" s="53">
        <f>G7</f>
        <v>0</v>
      </c>
      <c r="G16" s="53">
        <f>F16+C16</f>
        <v>1530</v>
      </c>
      <c r="H16" s="54"/>
      <c r="I16" s="41"/>
      <c r="J16" s="51" t="s">
        <v>71</v>
      </c>
      <c r="K16" s="53"/>
      <c r="L16" s="53">
        <f t="shared" si="1"/>
        <v>1530</v>
      </c>
      <c r="M16" s="54"/>
      <c r="N16" s="41"/>
      <c r="O16" s="51" t="s">
        <v>108</v>
      </c>
      <c r="P16" s="53"/>
      <c r="Q16" s="53">
        <f t="shared" si="2"/>
        <v>1530</v>
      </c>
      <c r="R16" s="54"/>
      <c r="S16" s="41"/>
    </row>
    <row r="17" spans="1:19" s="26" customFormat="1" ht="15" customHeight="1" x14ac:dyDescent="0.25">
      <c r="A17" s="50" t="s">
        <v>45</v>
      </c>
      <c r="B17" s="51" t="s">
        <v>43</v>
      </c>
      <c r="C17" s="32">
        <f>C7</f>
        <v>1530</v>
      </c>
      <c r="D17" s="52"/>
      <c r="E17" s="51" t="s">
        <v>44</v>
      </c>
      <c r="F17" s="53">
        <f>G7</f>
        <v>0</v>
      </c>
      <c r="G17" s="53">
        <f t="shared" si="0"/>
        <v>1530</v>
      </c>
      <c r="H17" s="54"/>
      <c r="I17" s="41"/>
      <c r="J17" s="51" t="s">
        <v>72</v>
      </c>
      <c r="K17" s="53"/>
      <c r="L17" s="53">
        <f t="shared" si="1"/>
        <v>1530</v>
      </c>
      <c r="M17" s="54"/>
      <c r="N17" s="41"/>
      <c r="O17" s="51" t="s">
        <v>109</v>
      </c>
      <c r="P17" s="53"/>
      <c r="Q17" s="53">
        <f t="shared" si="2"/>
        <v>1530</v>
      </c>
      <c r="R17" s="54"/>
      <c r="S17" s="41"/>
    </row>
    <row r="18" spans="1:19" s="26" customFormat="1" ht="15" customHeight="1" x14ac:dyDescent="0.25">
      <c r="A18" s="50" t="s">
        <v>48</v>
      </c>
      <c r="B18" s="51" t="s">
        <v>46</v>
      </c>
      <c r="C18" s="32">
        <f>C7</f>
        <v>1530</v>
      </c>
      <c r="D18" s="52"/>
      <c r="E18" s="51" t="s">
        <v>47</v>
      </c>
      <c r="F18" s="53">
        <f>G7</f>
        <v>0</v>
      </c>
      <c r="G18" s="53">
        <f t="shared" si="0"/>
        <v>1530</v>
      </c>
      <c r="H18" s="54"/>
      <c r="I18" s="41"/>
      <c r="J18" s="51" t="s">
        <v>73</v>
      </c>
      <c r="K18" s="53"/>
      <c r="L18" s="53">
        <f t="shared" si="1"/>
        <v>1530</v>
      </c>
      <c r="M18" s="54"/>
      <c r="N18" s="41"/>
      <c r="O18" s="51" t="s">
        <v>110</v>
      </c>
      <c r="P18" s="53"/>
      <c r="Q18" s="53">
        <f t="shared" si="2"/>
        <v>1530</v>
      </c>
      <c r="R18" s="54"/>
      <c r="S18" s="41"/>
    </row>
    <row r="19" spans="1:19" s="26" customFormat="1" ht="15" customHeight="1" x14ac:dyDescent="0.25">
      <c r="A19" s="50" t="s">
        <v>51</v>
      </c>
      <c r="B19" s="51" t="s">
        <v>49</v>
      </c>
      <c r="C19" s="32">
        <f>C7</f>
        <v>1530</v>
      </c>
      <c r="D19" s="52"/>
      <c r="E19" s="51" t="s">
        <v>50</v>
      </c>
      <c r="F19" s="53">
        <f>G7</f>
        <v>0</v>
      </c>
      <c r="G19" s="53">
        <f t="shared" si="0"/>
        <v>1530</v>
      </c>
      <c r="H19" s="54"/>
      <c r="I19" s="41"/>
      <c r="J19" s="51" t="s">
        <v>74</v>
      </c>
      <c r="K19" s="53"/>
      <c r="L19" s="53">
        <f t="shared" si="1"/>
        <v>1530</v>
      </c>
      <c r="M19" s="54"/>
      <c r="N19" s="41"/>
      <c r="O19" s="51" t="s">
        <v>111</v>
      </c>
      <c r="P19" s="53"/>
      <c r="Q19" s="53">
        <f t="shared" si="2"/>
        <v>1530</v>
      </c>
      <c r="R19" s="54"/>
      <c r="S19" s="41"/>
    </row>
    <row r="20" spans="1:19" s="26" customFormat="1" ht="15" customHeight="1" x14ac:dyDescent="0.25">
      <c r="A20" s="50" t="s">
        <v>54</v>
      </c>
      <c r="B20" s="51" t="s">
        <v>52</v>
      </c>
      <c r="C20" s="32">
        <f>C7</f>
        <v>1530</v>
      </c>
      <c r="D20" s="52"/>
      <c r="E20" s="51" t="s">
        <v>53</v>
      </c>
      <c r="F20" s="53">
        <f>G7</f>
        <v>0</v>
      </c>
      <c r="G20" s="53">
        <f t="shared" si="0"/>
        <v>1530</v>
      </c>
      <c r="H20" s="54"/>
      <c r="I20" s="41"/>
      <c r="J20" s="51" t="s">
        <v>75</v>
      </c>
      <c r="K20" s="53"/>
      <c r="L20" s="53">
        <f t="shared" si="1"/>
        <v>1530</v>
      </c>
      <c r="M20" s="54"/>
      <c r="N20" s="41"/>
      <c r="O20" s="51" t="s">
        <v>112</v>
      </c>
      <c r="P20" s="53"/>
      <c r="Q20" s="53">
        <f t="shared" si="2"/>
        <v>1530</v>
      </c>
      <c r="R20" s="54"/>
      <c r="S20" s="41"/>
    </row>
    <row r="21" spans="1:19" s="26" customFormat="1" ht="15" customHeight="1" x14ac:dyDescent="0.25">
      <c r="A21" s="50" t="s">
        <v>21</v>
      </c>
      <c r="B21" s="51" t="s">
        <v>55</v>
      </c>
      <c r="C21" s="1">
        <f>C7</f>
        <v>1530</v>
      </c>
      <c r="D21" s="52"/>
      <c r="E21" s="51" t="s">
        <v>56</v>
      </c>
      <c r="F21" s="53">
        <f>G7</f>
        <v>0</v>
      </c>
      <c r="G21" s="53">
        <f t="shared" si="0"/>
        <v>1530</v>
      </c>
      <c r="H21" s="54"/>
      <c r="I21" s="41"/>
      <c r="J21" s="51" t="s">
        <v>76</v>
      </c>
      <c r="K21" s="53"/>
      <c r="L21" s="53">
        <f t="shared" si="1"/>
        <v>1530</v>
      </c>
      <c r="M21" s="54"/>
      <c r="N21" s="41"/>
      <c r="O21" s="51" t="s">
        <v>113</v>
      </c>
      <c r="P21" s="53"/>
      <c r="Q21" s="53">
        <f t="shared" si="2"/>
        <v>1530</v>
      </c>
      <c r="R21" s="54"/>
      <c r="S21" s="41"/>
    </row>
    <row r="22" spans="1:19" s="26" customFormat="1" x14ac:dyDescent="0.25">
      <c r="A22" s="25"/>
      <c r="C22" s="57"/>
      <c r="D22" s="52"/>
      <c r="E22" s="58"/>
      <c r="F22" s="55">
        <f>SUM(F10:F21)</f>
        <v>0</v>
      </c>
      <c r="G22" s="55">
        <f>SUM(G10:G21)</f>
        <v>18360</v>
      </c>
      <c r="H22" s="52"/>
      <c r="I22" s="41"/>
      <c r="J22" s="58"/>
      <c r="K22" s="55">
        <f>SUM(K10:K21)</f>
        <v>0</v>
      </c>
      <c r="L22" s="55">
        <f>SUM(L10:L21)</f>
        <v>18360</v>
      </c>
      <c r="M22" s="52"/>
      <c r="N22" s="41"/>
      <c r="O22" s="58"/>
      <c r="P22" s="55"/>
      <c r="Q22" s="55">
        <f>SUM(Q10:Q21)</f>
        <v>18360</v>
      </c>
      <c r="R22" s="52"/>
      <c r="S22" s="41"/>
    </row>
    <row r="23" spans="1:19" ht="15.75" thickBot="1" x14ac:dyDescent="0.3">
      <c r="D23" s="61"/>
      <c r="E23" s="62"/>
      <c r="H23" s="61"/>
      <c r="I23" s="41"/>
      <c r="J23" s="62"/>
      <c r="M23" s="61"/>
      <c r="N23" s="41"/>
      <c r="O23" s="62"/>
      <c r="R23" s="61"/>
      <c r="S23" s="41"/>
    </row>
    <row r="24" spans="1:19" ht="16.5" thickTop="1" thickBot="1" x14ac:dyDescent="0.3">
      <c r="D24" s="61"/>
      <c r="E24" s="63"/>
      <c r="F24" s="64" t="s">
        <v>57</v>
      </c>
      <c r="H24" s="61"/>
      <c r="J24" s="63"/>
      <c r="K24" s="64" t="s">
        <v>57</v>
      </c>
      <c r="M24" s="61"/>
      <c r="N24" s="65"/>
      <c r="O24" s="63"/>
      <c r="P24" s="64" t="s">
        <v>57</v>
      </c>
      <c r="R24" s="61"/>
      <c r="S24" s="65"/>
    </row>
    <row r="25" spans="1:19" ht="16.5" thickTop="1" thickBot="1" x14ac:dyDescent="0.3">
      <c r="D25" s="61"/>
      <c r="E25" s="66"/>
      <c r="F25" s="67" t="s">
        <v>58</v>
      </c>
      <c r="H25" s="61"/>
      <c r="J25" s="66"/>
      <c r="K25" s="67" t="s">
        <v>58</v>
      </c>
      <c r="M25" s="61"/>
      <c r="N25" s="65"/>
      <c r="O25" s="66"/>
      <c r="P25" s="67" t="s">
        <v>58</v>
      </c>
      <c r="R25" s="61"/>
      <c r="S25" s="65"/>
    </row>
    <row r="26" spans="1:19" ht="21.75" thickTop="1" x14ac:dyDescent="0.25">
      <c r="C26" s="68"/>
      <c r="D26" s="61"/>
      <c r="E26" s="69">
        <f>E24-E25</f>
        <v>0</v>
      </c>
      <c r="F26" s="70" t="s">
        <v>20</v>
      </c>
      <c r="H26" s="61"/>
      <c r="J26" s="69">
        <f>J24-J25</f>
        <v>0</v>
      </c>
      <c r="K26" s="70" t="s">
        <v>20</v>
      </c>
      <c r="M26" s="61"/>
      <c r="N26" s="65"/>
      <c r="O26" s="69">
        <f>O24-O25</f>
        <v>0</v>
      </c>
      <c r="P26" s="70" t="s">
        <v>20</v>
      </c>
      <c r="R26" s="61"/>
      <c r="S26" s="65"/>
    </row>
    <row r="27" spans="1:19" x14ac:dyDescent="0.25">
      <c r="E27" s="23"/>
      <c r="F27" s="67"/>
      <c r="J27" s="23"/>
      <c r="K27" s="67"/>
      <c r="N27" s="65"/>
      <c r="O27" s="23"/>
      <c r="P27" s="67"/>
      <c r="S27" s="65"/>
    </row>
    <row r="28" spans="1:19" x14ac:dyDescent="0.25">
      <c r="E28" s="71"/>
      <c r="J28" s="71"/>
      <c r="N28" s="65"/>
      <c r="O28" s="71"/>
      <c r="S28" s="65"/>
    </row>
    <row r="29" spans="1:19" x14ac:dyDescent="0.25">
      <c r="E29" s="71"/>
      <c r="F29" s="64" t="s">
        <v>57</v>
      </c>
      <c r="J29" s="71"/>
      <c r="K29" s="64" t="s">
        <v>57</v>
      </c>
      <c r="N29" s="65"/>
      <c r="O29" s="71"/>
      <c r="P29" s="64" t="s">
        <v>57</v>
      </c>
      <c r="S29" s="65"/>
    </row>
    <row r="30" spans="1:19" x14ac:dyDescent="0.25">
      <c r="E30" s="72"/>
      <c r="F30" s="60" t="s">
        <v>59</v>
      </c>
      <c r="J30" s="72"/>
      <c r="K30" s="60" t="s">
        <v>59</v>
      </c>
      <c r="N30" s="65"/>
      <c r="O30" s="72"/>
      <c r="P30" s="60" t="s">
        <v>59</v>
      </c>
      <c r="S30" s="65"/>
    </row>
    <row r="31" spans="1:19" x14ac:dyDescent="0.25">
      <c r="E31" s="72"/>
      <c r="J31" s="72"/>
      <c r="N31" s="65"/>
      <c r="O31" s="72"/>
      <c r="S31" s="65"/>
    </row>
    <row r="33" s="60" customFormat="1" x14ac:dyDescent="0.25"/>
    <row r="34" s="60" customFormat="1" x14ac:dyDescent="0.25"/>
    <row r="35" s="60" customFormat="1" x14ac:dyDescent="0.25"/>
    <row r="36" s="60" customFormat="1" x14ac:dyDescent="0.25"/>
    <row r="37" s="60" customFormat="1" x14ac:dyDescent="0.25"/>
    <row r="38" s="60" customFormat="1" x14ac:dyDescent="0.25"/>
    <row r="39" s="60" customFormat="1" x14ac:dyDescent="0.25"/>
    <row r="40" s="60" customFormat="1" x14ac:dyDescent="0.25"/>
    <row r="41" s="60" customFormat="1" x14ac:dyDescent="0.25"/>
    <row r="42" s="60" customFormat="1" x14ac:dyDescent="0.25"/>
    <row r="43" s="60" customFormat="1" x14ac:dyDescent="0.25"/>
    <row r="44" s="60" customFormat="1" x14ac:dyDescent="0.25"/>
    <row r="45" s="60" customFormat="1" x14ac:dyDescent="0.25"/>
    <row r="46" s="60" customFormat="1" x14ac:dyDescent="0.25"/>
    <row r="47" s="60" customFormat="1" x14ac:dyDescent="0.25"/>
    <row r="48" s="60" customFormat="1" x14ac:dyDescent="0.25"/>
    <row r="49" s="60" customFormat="1" x14ac:dyDescent="0.25"/>
    <row r="50" s="60" customFormat="1" x14ac:dyDescent="0.25"/>
    <row r="51" s="60" customFormat="1" x14ac:dyDescent="0.25"/>
    <row r="52" s="60" customFormat="1" x14ac:dyDescent="0.25"/>
    <row r="53" s="60" customFormat="1" x14ac:dyDescent="0.25"/>
    <row r="54" s="60" customFormat="1" x14ac:dyDescent="0.25"/>
    <row r="55" s="60" customFormat="1" x14ac:dyDescent="0.25"/>
    <row r="56" s="60" customFormat="1" x14ac:dyDescent="0.25"/>
    <row r="57" s="60" customFormat="1" x14ac:dyDescent="0.25"/>
    <row r="58" s="60" customFormat="1" x14ac:dyDescent="0.25"/>
    <row r="59" s="60" customFormat="1" x14ac:dyDescent="0.25"/>
    <row r="60" s="60" customFormat="1" x14ac:dyDescent="0.25"/>
    <row r="61" s="60" customFormat="1" x14ac:dyDescent="0.25"/>
    <row r="62" s="60" customFormat="1" x14ac:dyDescent="0.25"/>
    <row r="63" s="60" customFormat="1" x14ac:dyDescent="0.25"/>
    <row r="64" s="60" customFormat="1" x14ac:dyDescent="0.25"/>
    <row r="65" s="60" customFormat="1" x14ac:dyDescent="0.25"/>
    <row r="66" s="60" customFormat="1" x14ac:dyDescent="0.25"/>
    <row r="67" s="60" customFormat="1" x14ac:dyDescent="0.25"/>
  </sheetData>
  <mergeCells count="20">
    <mergeCell ref="J8:K8"/>
    <mergeCell ref="O3:R3"/>
    <mergeCell ref="O4:R4"/>
    <mergeCell ref="O5:R5"/>
    <mergeCell ref="O8:P8"/>
    <mergeCell ref="S3:S6"/>
    <mergeCell ref="B3:D3"/>
    <mergeCell ref="E3:H3"/>
    <mergeCell ref="J3:M3"/>
    <mergeCell ref="N3:N6"/>
    <mergeCell ref="J4:M4"/>
    <mergeCell ref="J5:M5"/>
    <mergeCell ref="B4:D4"/>
    <mergeCell ref="E4:H4"/>
    <mergeCell ref="B5:D5"/>
    <mergeCell ref="E5:H5"/>
    <mergeCell ref="I3:I6"/>
    <mergeCell ref="B6:B7"/>
    <mergeCell ref="B8:C8"/>
    <mergeCell ref="E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2020-08-07T21:41:32Z</dcterms:modified>
</cp:coreProperties>
</file>